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icfloly01\share\R_F\2020 Health Plans\GFIs and SMTs\Rates Docs\Drafts for Next Release\HD\"/>
    </mc:Choice>
  </mc:AlternateContent>
  <bookViews>
    <workbookView xWindow="0" yWindow="0" windowWidth="28800" windowHeight="11835"/>
  </bookViews>
  <sheets>
    <sheet name="Instructions" sheetId="5" r:id="rId1"/>
    <sheet name="Form" sheetId="1" r:id="rId2"/>
    <sheet name="Form Deviations" sheetId="6" r:id="rId3"/>
    <sheet name="Holidays" sheetId="7" state="hidden" r:id="rId4"/>
  </sheets>
  <externalReferences>
    <externalReference r:id="rId5"/>
  </externalReferences>
  <definedNames>
    <definedName name="Holidays">tbl_holidays[Dates]</definedName>
    <definedName name="Line_1">Form!$F$3</definedName>
    <definedName name="Line_10">'[1]Rate Schedule Item'!$F$13</definedName>
    <definedName name="Line_10a">Form!$F$19</definedName>
    <definedName name="Line_10b">Form!$F$20</definedName>
    <definedName name="Line_10c">Form!$D$22</definedName>
    <definedName name="Line_11">'[1]Rate Schedule Item'!$F$14</definedName>
    <definedName name="Line_11a">Form!$B$26</definedName>
    <definedName name="Line_11b">Form!$B$27</definedName>
    <definedName name="Line_12a" localSheetId="3">'[1]Rate Schedule Item'!$F$15</definedName>
    <definedName name="Line_12a">Form!$B$29</definedName>
    <definedName name="Line_12b" localSheetId="3">'[1]Rate Schedule Item'!$F$16</definedName>
    <definedName name="Line_12b">Form!$B$30</definedName>
    <definedName name="Line_12c" localSheetId="3">'[1]Rate Schedule Item'!$D$18</definedName>
    <definedName name="Line_12c">Form!$D$22</definedName>
    <definedName name="Line_13">Form!$F$18</definedName>
    <definedName name="Line_14a">Form!$F$19</definedName>
    <definedName name="Line_14b">Form!$F$20</definedName>
    <definedName name="Line_14c">Form!$D$22</definedName>
    <definedName name="Line_15.1">'Form Deviations'!$D$3</definedName>
    <definedName name="Line_15.10">'Form Deviations'!$D$12</definedName>
    <definedName name="Line_15.11">'Form Deviations'!$D$13</definedName>
    <definedName name="Line_15.12">'Form Deviations'!$D$14</definedName>
    <definedName name="Line_15.2">'Form Deviations'!$D$4</definedName>
    <definedName name="Line_15.3">'Form Deviations'!$D$5</definedName>
    <definedName name="Line_15.4">'Form Deviations'!$D$6</definedName>
    <definedName name="Line_15.5">'Form Deviations'!$D$7</definedName>
    <definedName name="Line_15.6">'Form Deviations'!$D$8</definedName>
    <definedName name="Line_15.7">'Form Deviations'!$D$9</definedName>
    <definedName name="Line_15.8">'Form Deviations'!$D$10</definedName>
    <definedName name="Line_15.9">'Form Deviations'!$D$11</definedName>
    <definedName name="Line_16a">Form!$B$26</definedName>
    <definedName name="Line_16b">Form!$B$27</definedName>
    <definedName name="Line_17a">Form!$B$29</definedName>
    <definedName name="Line_17b">Form!$B$30</definedName>
    <definedName name="Line_2">'[1]Rate Schedule Item'!$F$4</definedName>
    <definedName name="Line_2a">Form!$F$5</definedName>
    <definedName name="Line_2b">Form!$F$6</definedName>
    <definedName name="Line_3a">Form!$F$8</definedName>
    <definedName name="Line_3b">Form!$F$9</definedName>
    <definedName name="Line_3b_FirstBusDay">Holidays!$E$2</definedName>
    <definedName name="Line_3c">Form!$F$10</definedName>
    <definedName name="Line_3c_FirstBusDay">Holidays!$E$3</definedName>
    <definedName name="Line_4">Form!$F$11</definedName>
    <definedName name="Line_5" localSheetId="3">'[1]Rate Schedule Item'!$F$7</definedName>
    <definedName name="Line_5">Form!$F$12</definedName>
    <definedName name="Line_6" localSheetId="3">'[1]Rate Schedule Item'!$D$9</definedName>
    <definedName name="Line_6">Form!$F$13</definedName>
    <definedName name="Line_7a">Form!$F$14</definedName>
    <definedName name="Line_7b">Form!$F$15</definedName>
    <definedName name="Line_8">Form!$D$17</definedName>
    <definedName name="Line_9">Form!$F$18</definedName>
    <definedName name="_xlnm.Print_Area" localSheetId="1">Form!$A$1:$F$30</definedName>
    <definedName name="_xlnm.Print_Area" localSheetId="2">'Form Deviations'!$A$1:$D$15</definedName>
    <definedName name="_xlnm.Print_Area" localSheetId="0">Instructions!$A$1:$D$36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G22" i="1"/>
  <c r="F20" i="1"/>
  <c r="F19" i="1"/>
  <c r="B3" i="7"/>
  <c r="B2" i="7"/>
  <c r="D86" i="7"/>
  <c r="E86" i="7" s="1"/>
  <c r="C85" i="7"/>
  <c r="D84" i="7"/>
  <c r="C84" i="7"/>
  <c r="E84" i="7" s="1"/>
  <c r="E83" i="7"/>
  <c r="D83" i="7"/>
  <c r="C82" i="7"/>
  <c r="D82" i="7" s="1"/>
  <c r="D81" i="7"/>
  <c r="E81" i="7" s="1"/>
  <c r="D80" i="7"/>
  <c r="C80" i="7"/>
  <c r="E80" i="7" s="1"/>
  <c r="C79" i="7"/>
  <c r="D79" i="7" s="1"/>
  <c r="D78" i="7"/>
  <c r="C78" i="7"/>
  <c r="E78" i="7" s="1"/>
  <c r="E77" i="7"/>
  <c r="D77" i="7"/>
  <c r="E76" i="7"/>
  <c r="D76" i="7"/>
  <c r="C75" i="7"/>
  <c r="D75" i="7" s="1"/>
  <c r="D74" i="7"/>
  <c r="C74" i="7"/>
  <c r="E74" i="7" s="1"/>
  <c r="E73" i="7"/>
  <c r="D73" i="7"/>
  <c r="C72" i="7"/>
  <c r="D72" i="7" s="1"/>
  <c r="D71" i="7"/>
  <c r="E71" i="7" s="1"/>
  <c r="D70" i="7"/>
  <c r="C70" i="7"/>
  <c r="E70" i="7" s="1"/>
  <c r="C69" i="7"/>
  <c r="D69" i="7" s="1"/>
  <c r="D68" i="7"/>
  <c r="C68" i="7"/>
  <c r="E68" i="7" s="1"/>
  <c r="E67" i="7"/>
  <c r="D67" i="7"/>
  <c r="E66" i="7"/>
  <c r="D66" i="7"/>
  <c r="C65" i="7"/>
  <c r="D65" i="7" s="1"/>
  <c r="D64" i="7"/>
  <c r="C64" i="7"/>
  <c r="E64" i="7" s="1"/>
  <c r="E63" i="7"/>
  <c r="D63" i="7"/>
  <c r="C62" i="7"/>
  <c r="D62" i="7" s="1"/>
  <c r="D61" i="7"/>
  <c r="E61" i="7" s="1"/>
  <c r="D60" i="7"/>
  <c r="C60" i="7"/>
  <c r="E60" i="7" s="1"/>
  <c r="C59" i="7"/>
  <c r="D59" i="7" s="1"/>
  <c r="D58" i="7"/>
  <c r="C58" i="7"/>
  <c r="E58" i="7" s="1"/>
  <c r="E57" i="7"/>
  <c r="D57" i="7"/>
  <c r="E56" i="7"/>
  <c r="D56" i="7"/>
  <c r="C55" i="7"/>
  <c r="D55" i="7" s="1"/>
  <c r="D54" i="7"/>
  <c r="C54" i="7"/>
  <c r="E54" i="7" s="1"/>
  <c r="E53" i="7"/>
  <c r="D53" i="7"/>
  <c r="C52" i="7"/>
  <c r="D52" i="7" s="1"/>
  <c r="D51" i="7"/>
  <c r="E51" i="7" s="1"/>
  <c r="D50" i="7"/>
  <c r="C50" i="7"/>
  <c r="E50" i="7" s="1"/>
  <c r="C49" i="7"/>
  <c r="D49" i="7" s="1"/>
  <c r="D48" i="7"/>
  <c r="C48" i="7"/>
  <c r="E48" i="7" s="1"/>
  <c r="E47" i="7"/>
  <c r="D47" i="7"/>
  <c r="E46" i="7"/>
  <c r="D46" i="7"/>
  <c r="C45" i="7"/>
  <c r="D45" i="7" s="1"/>
  <c r="D44" i="7"/>
  <c r="C44" i="7"/>
  <c r="E44" i="7" s="1"/>
  <c r="E43" i="7"/>
  <c r="D43" i="7"/>
  <c r="C42" i="7"/>
  <c r="D42" i="7" s="1"/>
  <c r="D41" i="7"/>
  <c r="E41" i="7" s="1"/>
  <c r="D40" i="7"/>
  <c r="C40" i="7"/>
  <c r="E40" i="7" s="1"/>
  <c r="C39" i="7"/>
  <c r="D39" i="7" s="1"/>
  <c r="D38" i="7"/>
  <c r="C38" i="7"/>
  <c r="E38" i="7" s="1"/>
  <c r="E37" i="7"/>
  <c r="D37" i="7"/>
  <c r="E36" i="7"/>
  <c r="D36" i="7"/>
  <c r="C35" i="7"/>
  <c r="D35" i="7" s="1"/>
  <c r="D34" i="7"/>
  <c r="C34" i="7"/>
  <c r="E34" i="7" s="1"/>
  <c r="E33" i="7"/>
  <c r="D33" i="7"/>
  <c r="C32" i="7"/>
  <c r="D32" i="7" s="1"/>
  <c r="D31" i="7"/>
  <c r="E31" i="7" s="1"/>
  <c r="D30" i="7"/>
  <c r="C30" i="7"/>
  <c r="E30" i="7" s="1"/>
  <c r="C29" i="7"/>
  <c r="D29" i="7" s="1"/>
  <c r="D28" i="7"/>
  <c r="C28" i="7"/>
  <c r="E28" i="7" s="1"/>
  <c r="E27" i="7"/>
  <c r="D27" i="7"/>
  <c r="E26" i="7"/>
  <c r="D26" i="7"/>
  <c r="C25" i="7"/>
  <c r="D25" i="7" s="1"/>
  <c r="D24" i="7"/>
  <c r="C24" i="7"/>
  <c r="E24" i="7" s="1"/>
  <c r="E23" i="7"/>
  <c r="D23" i="7"/>
  <c r="C22" i="7"/>
  <c r="D22" i="7" s="1"/>
  <c r="D21" i="7"/>
  <c r="E21" i="7" s="1"/>
  <c r="D20" i="7"/>
  <c r="C20" i="7"/>
  <c r="E20" i="7" s="1"/>
  <c r="C19" i="7"/>
  <c r="D19" i="7" s="1"/>
  <c r="D18" i="7"/>
  <c r="C18" i="7"/>
  <c r="E18" i="7" s="1"/>
  <c r="E17" i="7"/>
  <c r="D17" i="7"/>
  <c r="E16" i="7"/>
  <c r="D16" i="7"/>
  <c r="C15" i="7"/>
  <c r="D15" i="7" s="1"/>
  <c r="D14" i="7"/>
  <c r="C14" i="7"/>
  <c r="E14" i="7" s="1"/>
  <c r="E13" i="7"/>
  <c r="D13" i="7"/>
  <c r="C12" i="7"/>
  <c r="D12" i="7" s="1"/>
  <c r="D11" i="7"/>
  <c r="E11" i="7" s="1"/>
  <c r="D10" i="7"/>
  <c r="C10" i="7"/>
  <c r="E10" i="7" s="1"/>
  <c r="C9" i="7"/>
  <c r="D9" i="7" s="1"/>
  <c r="D8" i="7"/>
  <c r="C8" i="7"/>
  <c r="E8" i="7" s="1"/>
  <c r="E7" i="7"/>
  <c r="D7" i="7"/>
  <c r="C3" i="7"/>
  <c r="D3" i="7" s="1"/>
  <c r="C2" i="7"/>
  <c r="D2" i="7" s="1"/>
  <c r="E2" i="7" l="1"/>
  <c r="E3" i="7"/>
  <c r="E9" i="7"/>
  <c r="E12" i="7"/>
  <c r="E15" i="7"/>
  <c r="E19" i="7"/>
  <c r="E22" i="7"/>
  <c r="E25" i="7"/>
  <c r="E29" i="7"/>
  <c r="E32" i="7"/>
  <c r="E35" i="7"/>
  <c r="E39" i="7"/>
  <c r="E42" i="7"/>
  <c r="E45" i="7"/>
  <c r="E49" i="7"/>
  <c r="E52" i="7"/>
  <c r="E55" i="7"/>
  <c r="E59" i="7"/>
  <c r="E62" i="7"/>
  <c r="E65" i="7"/>
  <c r="E69" i="7"/>
  <c r="E72" i="7"/>
  <c r="E75" i="7"/>
  <c r="E79" i="7"/>
  <c r="E82" i="7"/>
  <c r="D85" i="7"/>
  <c r="E85" i="7" s="1"/>
  <c r="I12" i="1" l="1"/>
  <c r="I11" i="1"/>
  <c r="I8" i="1"/>
  <c r="I3" i="1"/>
  <c r="G30" i="1" l="1"/>
  <c r="G27" i="1"/>
  <c r="G12" i="1"/>
  <c r="G11" i="1"/>
  <c r="G3" i="1"/>
  <c r="G29" i="1" l="1"/>
  <c r="G26" i="1"/>
</calcChain>
</file>

<file path=xl/sharedStrings.xml><?xml version="1.0" encoding="utf-8"?>
<sst xmlns="http://schemas.openxmlformats.org/spreadsheetml/2006/main" count="93" uniqueCount="84">
  <si>
    <t>7a</t>
  </si>
  <si>
    <t>7b</t>
  </si>
  <si>
    <t>Filing submission date:</t>
  </si>
  <si>
    <t>Filing
Information</t>
  </si>
  <si>
    <t>Group
Information</t>
  </si>
  <si>
    <t>Group name:</t>
  </si>
  <si>
    <t>If the number entered on line 6 is fewer than 51, explain how the group is eligible to purchase a large group policy.</t>
  </si>
  <si>
    <t>Enter text</t>
  </si>
  <si>
    <t>Enter a number</t>
  </si>
  <si>
    <t>Enter a date</t>
  </si>
  <si>
    <t xml:space="preserve"> Form</t>
  </si>
  <si>
    <t>Holidays</t>
  </si>
  <si>
    <t>Year</t>
  </si>
  <si>
    <t>Month</t>
  </si>
  <si>
    <t>Day</t>
  </si>
  <si>
    <t>DayOfWeek</t>
  </si>
  <si>
    <t>Dates</t>
  </si>
  <si>
    <t>Contract
Information</t>
  </si>
  <si>
    <t>Standard Master Contract Information</t>
  </si>
  <si>
    <t>2a</t>
  </si>
  <si>
    <t>SERFF tracking number:</t>
  </si>
  <si>
    <t>2b</t>
  </si>
  <si>
    <t>Effective date of filing:</t>
  </si>
  <si>
    <t>Group’s Negotiated Contract Information</t>
  </si>
  <si>
    <t>3a</t>
  </si>
  <si>
    <t>Contract number:</t>
  </si>
  <si>
    <t>3b</t>
  </si>
  <si>
    <t>Effective date:</t>
  </si>
  <si>
    <t>3c</t>
  </si>
  <si>
    <t>Number of employees 
[RCW 48.43.005]:</t>
  </si>
  <si>
    <t>Number of enrolled employees:</t>
  </si>
  <si>
    <t>=C34</t>
  </si>
  <si>
    <t>Other Form Information</t>
  </si>
  <si>
    <t>Does this group use the issuer’s standard application?</t>
  </si>
  <si>
    <t>Yes. (The issuer will be using the application form filed with the Standard Master.)</t>
  </si>
  <si>
    <t>No. (The custom application form must be submitted for review on the Form Schedule Tab.)</t>
  </si>
  <si>
    <t>Does this group use the issuer’s standard enrollment form?</t>
  </si>
  <si>
    <t>Yes. (The issuer will be using the enrollment form filed with the Standard Master.)</t>
  </si>
  <si>
    <t>No. (The custom enrollment form must be submitted for review on the Form Schedule Tab.)</t>
  </si>
  <si>
    <t>SHORT FORM</t>
  </si>
  <si>
    <t>For Large Group Negotiated Filings</t>
  </si>
  <si>
    <t>Issuer name:</t>
  </si>
  <si>
    <r>
      <t>Date negotiations completed:</t>
    </r>
    <r>
      <rPr>
        <vertAlign val="superscript"/>
        <sz val="12"/>
        <color theme="1"/>
        <rFont val="Segoe UI"/>
        <family val="2"/>
      </rPr>
      <t>1</t>
    </r>
    <r>
      <rPr>
        <sz val="12"/>
        <color theme="1"/>
        <rFont val="Segoe UI"/>
        <family val="2"/>
      </rPr>
      <t xml:space="preserve"> </t>
    </r>
  </si>
  <si>
    <t>Instructions Page</t>
  </si>
  <si>
    <t>Workbook Locations</t>
  </si>
  <si>
    <t>Form Sheet</t>
  </si>
  <si>
    <t>Required fields (cells) are highlighted red.</t>
  </si>
  <si>
    <t>The Excel version of the Short Form includes some special formatting and guidance to help the filer submit the document correctly (these features are not available in the Word version due to software limitations).</t>
  </si>
  <si>
    <t>Cell Colors</t>
  </si>
  <si>
    <t>Conditional Warnings</t>
  </si>
  <si>
    <t>Number of working days since the date reported on line 3c:</t>
  </si>
  <si>
    <t>Preparing for submission/ Creating a PDF</t>
  </si>
  <si>
    <t xml:space="preserve">How you create PDFs in Excel may depend on other software available to you. </t>
  </si>
  <si>
    <r>
      <t xml:space="preserve">You are currently on the Instructions sheet of the workbook as shown in </t>
    </r>
    <r>
      <rPr>
        <i/>
        <sz val="12"/>
        <color theme="1"/>
        <rFont val="Segoe UI"/>
        <family val="2"/>
      </rPr>
      <t xml:space="preserve">Picture 2 </t>
    </r>
    <r>
      <rPr>
        <sz val="12"/>
        <color theme="1"/>
        <rFont val="Segoe UI"/>
        <family val="2"/>
      </rPr>
      <t>to the right.</t>
    </r>
  </si>
  <si>
    <t>After you populate a required cell or check a box in a required cell, the cell will change to blue. Cells that may not require an entry are also highlighted blue (such as the Form Deviations section of the document).</t>
  </si>
  <si>
    <t>Column G provides warnings based on your entries as shown in picture 3 to the right. These warning are intended to help you file the document correctly the first time.</t>
  </si>
  <si>
    <t>Total enrollees:</t>
  </si>
  <si>
    <t>The Form sheet starts as shown in Picture 1 to the right.</t>
  </si>
  <si>
    <t>Cells that do not require an entry are greyed out. Greyed cells depend on the entries in other cells. As you fill out the document, cells will change color to signal when an entry is required based on the content you enter. For examples, see line 8 and line 14c in pictures 1 and 3 to the right.</t>
  </si>
  <si>
    <t>One warning occurs when your entry may require more lines of text than is provided by default. The warning states "&lt; Make sure all text is showing." If you do not ensure all of the content in your entry is showing, it may not appear in the PDF submitted in your filing (see Illustration 4 to the right). If you need more space for an entry, change the row height of the row that contains the cell (auto size the row height by double-left clicking between the row numbers on the left side of the Excel application).</t>
  </si>
  <si>
    <t>=c11</t>
  </si>
  <si>
    <t>Group number(s):</t>
  </si>
  <si>
    <r>
      <t>[1]</t>
    </r>
    <r>
      <rPr>
        <sz val="9"/>
        <color theme="1"/>
        <rFont val="Segoe UI"/>
        <family val="2"/>
      </rPr>
      <t xml:space="preserve"> If the date negotiations completed is unknown, use the effective date of the negotiated contract.
</t>
    </r>
    <r>
      <rPr>
        <vertAlign val="superscript"/>
        <sz val="9"/>
        <color theme="1"/>
        <rFont val="Segoe UI"/>
        <family val="2"/>
      </rPr>
      <t/>
    </r>
  </si>
  <si>
    <t>10a</t>
  </si>
  <si>
    <t>10b</t>
  </si>
  <si>
    <t>10c</t>
  </si>
  <si>
    <t>Deviation Number</t>
  </si>
  <si>
    <t>Form Deviations</t>
  </si>
  <si>
    <t>Section Numbers/ References</t>
  </si>
  <si>
    <t>Date</t>
  </si>
  <si>
    <t>DayOfWeek(EffDate)</t>
  </si>
  <si>
    <t>DaysToFirstBusDay</t>
  </si>
  <si>
    <t>FirstBusinessDay</t>
  </si>
  <si>
    <t>Effective Date</t>
  </si>
  <si>
    <t>Negotiated Date</t>
  </si>
  <si>
    <t>Number of working days since the date reported on line 3b:</t>
  </si>
  <si>
    <t>If the number on line 10a or 10b is more than 30, this filing is late per RCW 48.43.733(2).  Provide an explanation for submitting this filing late.</t>
  </si>
  <si>
    <t>These instructions are meant to help you use the SHORT FORM document in Excel format on the Form and Form Deviations sheets of this workbook. The Excel version is provided to improve filing efficiency. The filer may choose to use the Excel or Word versions of the document to prepare a filing; the final product of either format should be the same. Only a PDF version of the documents (excluding these instructions) is to be submitted in your SERFF filing.</t>
  </si>
  <si>
    <r>
      <t xml:space="preserve">After you complete the Form sheet and enter your form deviations on the Form Deviations sheet, you must create a PDF of the Form and Form Deviations sheets to submit in your filing. The PDF you submit must </t>
    </r>
    <r>
      <rPr>
        <b/>
        <sz val="12"/>
        <rFont val="Segoe UI"/>
        <family val="2"/>
      </rPr>
      <t>not</t>
    </r>
    <r>
      <rPr>
        <sz val="12"/>
        <rFont val="Segoe UI"/>
        <family val="2"/>
      </rPr>
      <t xml:space="preserve"> include these instructions.</t>
    </r>
  </si>
  <si>
    <t>Here is one way to create a PDF in Excel (see Illustration 5 to the right for screenshots):
(1) Select both the Form and Form Deviations sheets at the bottom of the Excel window; 
(2) On the File tab, click Export and select Create PDF/XPS Document; 
(3) Select a file location and file name in the pop-up window, then click publish and find the file at that location.</t>
  </si>
  <si>
    <t>The Short Form document is divided into the Form sheet and the Form Deviations sheet.</t>
  </si>
  <si>
    <t>Form Number in which Deviation Occurs</t>
  </si>
  <si>
    <r>
      <t>[2]</t>
    </r>
    <r>
      <rPr>
        <sz val="9"/>
        <color theme="1"/>
        <rFont val="Segoe UI"/>
        <family val="2"/>
      </rPr>
      <t xml:space="preserve"> ”Form Deviations” – each deviation shall be set forth in clear language with appropriate information to determine how the form of coverage is being modified.</t>
    </r>
  </si>
  <si>
    <r>
      <t>Deviation Content</t>
    </r>
    <r>
      <rPr>
        <b/>
        <vertAlign val="superscript"/>
        <sz val="12"/>
        <color theme="1"/>
        <rFont val="Segoe UI"/>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</si>
</sst>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2"/>
      <color theme="1"/>
      <name val="Segoe UI"/>
      <family val="2"/>
    </font>
    <font>
      <sz val="18"/>
      <color rgb="FF005A8C"/>
      <name val="Segoe UI"/>
      <family val="2"/>
    </font>
    <font>
      <sz val="12"/>
      <color rgb="FF005A8C"/>
      <name val="Segoe UI"/>
      <family val="2"/>
    </font>
    <font>
      <b/>
      <sz val="12"/>
      <color rgb="FF005A8C"/>
      <name val="Segoe UI"/>
      <family val="2"/>
    </font>
    <font>
      <sz val="18"/>
      <color theme="3"/>
      <name val="Calibri Light"/>
      <family val="2"/>
      <scheme val="major"/>
    </font>
    <font>
      <b/>
      <sz val="11"/>
      <color theme="1"/>
      <name val="Calibri"/>
      <family val="2"/>
      <scheme val="minor"/>
    </font>
    <font>
      <sz val="14"/>
      <color rgb="FF005A8C"/>
      <name val="Segoe UI"/>
      <family val="2"/>
    </font>
    <font>
      <sz val="11"/>
      <color rgb="FF005A8C"/>
      <name val="Segoe UI"/>
      <family val="2"/>
    </font>
    <font>
      <sz val="11"/>
      <color theme="1"/>
      <name val="Segoe UI"/>
      <family val="2"/>
    </font>
    <font>
      <sz val="12"/>
      <name val="Segoe UI"/>
      <family val="2"/>
    </font>
    <font>
      <sz val="12"/>
      <color theme="0"/>
      <name val="Segoe UI"/>
      <family val="2"/>
    </font>
    <font>
      <sz val="9"/>
      <color theme="1"/>
      <name val="Segoe UI"/>
      <family val="2"/>
    </font>
    <font>
      <b/>
      <i/>
      <sz val="12"/>
      <color rgb="FFFF0000"/>
      <name val="Segoe UI"/>
      <family val="2"/>
    </font>
    <font>
      <sz val="11"/>
      <color theme="4" tint="0.79998168889431442"/>
      <name val="Segoe UI"/>
      <family val="2"/>
    </font>
    <font>
      <vertAlign val="superscript"/>
      <sz val="12"/>
      <color theme="1"/>
      <name val="Segoe UI"/>
      <family val="2"/>
    </font>
    <font>
      <vertAlign val="superscript"/>
      <sz val="9"/>
      <color theme="1"/>
      <name val="Segoe UI"/>
      <family val="2"/>
    </font>
    <font>
      <sz val="12"/>
      <color rgb="FF9C0006"/>
      <name val="Segoe UI"/>
      <family val="2"/>
    </font>
    <font>
      <b/>
      <sz val="18"/>
      <color rgb="FF005A8C"/>
      <name val="Segoe UI"/>
      <family val="2"/>
    </font>
    <font>
      <b/>
      <sz val="14"/>
      <color rgb="FF005A8C"/>
      <name val="Segoe UI"/>
      <family val="2"/>
    </font>
    <font>
      <i/>
      <sz val="12"/>
      <color theme="1"/>
      <name val="Segoe UI"/>
      <family val="2"/>
    </font>
    <font>
      <b/>
      <i/>
      <sz val="12"/>
      <color theme="4"/>
      <name val="Segoe UI"/>
      <family val="2"/>
    </font>
    <font>
      <b/>
      <i/>
      <sz val="12"/>
      <color theme="9"/>
      <name val="Segoe UI"/>
      <family val="2"/>
    </font>
    <font>
      <b/>
      <sz val="12"/>
      <name val="Segoe UI"/>
      <family val="2"/>
    </font>
    <font>
      <vertAlign val="superscript"/>
      <sz val="9"/>
      <color theme="1"/>
      <name val="Times New Roman"/>
      <family val="1"/>
    </font>
    <font>
      <b/>
      <sz val="12"/>
      <color theme="1"/>
      <name val="Segoe UI"/>
      <family val="2"/>
    </font>
    <font>
      <b/>
      <vertAlign val="superscript"/>
      <sz val="12"/>
      <color theme="1"/>
      <name val="Segoe UI"/>
      <family val="2"/>
    </font>
  </fonts>
  <fills count="10">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C7CE"/>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5" fillId="0" borderId="0" applyNumberFormat="0" applyFill="0" applyBorder="0" applyAlignment="0" applyProtection="0"/>
  </cellStyleXfs>
  <cellXfs count="83">
    <xf numFmtId="0" fontId="0" fillId="0" borderId="0" xfId="0"/>
    <xf numFmtId="0" fontId="1" fillId="0" borderId="0" xfId="0" applyFont="1"/>
    <xf numFmtId="0" fontId="3" fillId="0" borderId="0" xfId="0" applyFont="1"/>
    <xf numFmtId="0" fontId="7" fillId="0" borderId="0" xfId="0" applyFont="1"/>
    <xf numFmtId="0" fontId="7" fillId="0" borderId="0" xfId="0" applyFont="1" applyAlignment="1">
      <alignment horizontal="left"/>
    </xf>
    <xf numFmtId="0" fontId="2" fillId="0" borderId="0" xfId="0" applyFont="1" applyAlignment="1">
      <alignment horizontal="left"/>
    </xf>
    <xf numFmtId="0" fontId="5" fillId="0" borderId="0" xfId="1" applyBorder="1" applyAlignment="1">
      <alignment horizontal="left" vertical="top"/>
    </xf>
    <xf numFmtId="0" fontId="0" fillId="0" borderId="0" xfId="0" applyBorder="1" applyAlignment="1">
      <alignment horizontal="left" vertical="top"/>
    </xf>
    <xf numFmtId="0" fontId="6" fillId="0" borderId="0" xfId="0" applyFont="1" applyBorder="1" applyAlignment="1">
      <alignment horizontal="left" vertical="top"/>
    </xf>
    <xf numFmtId="0" fontId="0" fillId="0" borderId="0" xfId="0" applyAlignment="1">
      <alignment horizontal="left" vertical="top"/>
    </xf>
    <xf numFmtId="0" fontId="0" fillId="0" borderId="0" xfId="0" applyFont="1" applyBorder="1" applyAlignment="1">
      <alignment horizontal="left" vertical="top"/>
    </xf>
    <xf numFmtId="14" fontId="0" fillId="0" borderId="0" xfId="0" applyNumberFormat="1" applyFont="1" applyBorder="1" applyAlignment="1">
      <alignment horizontal="left" vertical="top"/>
    </xf>
    <xf numFmtId="1" fontId="0" fillId="0" borderId="0" xfId="0" applyNumberFormat="1" applyFont="1" applyAlignment="1">
      <alignment horizontal="left" vertical="top"/>
    </xf>
    <xf numFmtId="1" fontId="0" fillId="0" borderId="0" xfId="0" applyNumberFormat="1" applyFont="1" applyBorder="1" applyAlignment="1">
      <alignment horizontal="left" vertical="top"/>
    </xf>
    <xf numFmtId="0" fontId="0" fillId="0" borderId="0" xfId="0" applyFont="1" applyAlignment="1">
      <alignment horizontal="left" vertical="top"/>
    </xf>
    <xf numFmtId="0" fontId="0" fillId="0" borderId="0" xfId="0" applyNumberFormat="1" applyFont="1" applyBorder="1" applyAlignment="1">
      <alignment horizontal="left" vertical="top"/>
    </xf>
    <xf numFmtId="0" fontId="1" fillId="0" borderId="0" xfId="0" applyFont="1"/>
    <xf numFmtId="0" fontId="10" fillId="5" borderId="1" xfId="0" applyFont="1" applyFill="1" applyBorder="1" applyAlignment="1">
      <alignment horizontal="left" vertical="top" wrapText="1"/>
    </xf>
    <xf numFmtId="0" fontId="1" fillId="0" borderId="0" xfId="0" applyFont="1" applyAlignment="1">
      <alignment wrapText="1"/>
    </xf>
    <xf numFmtId="14" fontId="1" fillId="7" borderId="1" xfId="0" applyNumberFormat="1" applyFont="1" applyFill="1" applyBorder="1" applyAlignment="1" applyProtection="1">
      <alignment horizontal="left" vertical="center" indent="1"/>
      <protection locked="0"/>
    </xf>
    <xf numFmtId="3" fontId="1" fillId="7" borderId="1" xfId="0" applyNumberFormat="1" applyFont="1" applyFill="1" applyBorder="1" applyAlignment="1" applyProtection="1">
      <alignment horizontal="left" vertical="center" indent="1"/>
      <protection locked="0"/>
    </xf>
    <xf numFmtId="0" fontId="3" fillId="2" borderId="1" xfId="0" applyFont="1" applyFill="1" applyBorder="1" applyAlignment="1">
      <alignment horizontal="left" vertical="center" indent="1"/>
    </xf>
    <xf numFmtId="0" fontId="13" fillId="0" borderId="0" xfId="0" applyFont="1" applyAlignment="1" applyProtection="1">
      <alignment horizontal="left" vertical="top" wrapText="1"/>
      <protection hidden="1"/>
    </xf>
    <xf numFmtId="49" fontId="11" fillId="6" borderId="0" xfId="0" applyNumberFormat="1" applyFont="1" applyFill="1" applyAlignment="1" applyProtection="1">
      <alignment horizontal="left" vertical="top" wrapText="1"/>
      <protection hidden="1"/>
    </xf>
    <xf numFmtId="0" fontId="18"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20" fillId="0" borderId="0" xfId="0" applyFont="1" applyAlignment="1">
      <alignment horizontal="center" vertical="top" wrapText="1"/>
    </xf>
    <xf numFmtId="0" fontId="19" fillId="0" borderId="0" xfId="0" applyFont="1" applyAlignment="1">
      <alignment horizontal="left"/>
    </xf>
    <xf numFmtId="49" fontId="1" fillId="7" borderId="1" xfId="0" applyNumberFormat="1" applyFont="1" applyFill="1" applyBorder="1" applyAlignment="1" applyProtection="1">
      <alignment horizontal="left" vertical="center" wrapText="1" indent="1"/>
      <protection locked="0"/>
    </xf>
    <xf numFmtId="0" fontId="1" fillId="0" borderId="0" xfId="0" applyFont="1" applyAlignment="1">
      <alignment horizontal="left" vertical="top" wrapText="1" indent="1"/>
    </xf>
    <xf numFmtId="0" fontId="17" fillId="8" borderId="0" xfId="0" applyFont="1" applyFill="1" applyAlignment="1">
      <alignment horizontal="left" vertical="top" indent="1"/>
    </xf>
    <xf numFmtId="0" fontId="21" fillId="0" borderId="0" xfId="0" applyFont="1" applyAlignment="1">
      <alignment horizontal="left" vertical="top" indent="1"/>
    </xf>
    <xf numFmtId="0" fontId="22" fillId="0" borderId="0" xfId="0" applyFont="1" applyAlignment="1">
      <alignment horizontal="left" wrapText="1"/>
    </xf>
    <xf numFmtId="0" fontId="10" fillId="0" borderId="0" xfId="0" applyFont="1" applyAlignment="1">
      <alignment horizontal="left" vertical="top" wrapText="1"/>
    </xf>
    <xf numFmtId="0" fontId="10" fillId="7" borderId="0" xfId="0" applyFont="1" applyFill="1" applyAlignment="1">
      <alignment horizontal="left" vertical="top" wrapText="1" indent="1"/>
    </xf>
    <xf numFmtId="0" fontId="10" fillId="0" borderId="0" xfId="0" applyFont="1" applyAlignment="1">
      <alignment horizontal="left" vertical="top" wrapText="1" indent="1"/>
    </xf>
    <xf numFmtId="0" fontId="14" fillId="7" borderId="1" xfId="0" applyFont="1" applyFill="1" applyBorder="1" applyAlignment="1" applyProtection="1">
      <alignment vertical="top" wrapText="1"/>
      <protection locked="0"/>
    </xf>
    <xf numFmtId="0" fontId="11" fillId="6" borderId="0" xfId="0" applyNumberFormat="1" applyFont="1" applyFill="1" applyAlignment="1" applyProtection="1">
      <alignment wrapText="1"/>
      <protection hidden="1"/>
    </xf>
    <xf numFmtId="0" fontId="11" fillId="6" borderId="0" xfId="0" applyNumberFormat="1" applyFont="1" applyFill="1" applyAlignment="1" applyProtection="1">
      <alignment horizontal="left" vertical="top" wrapText="1"/>
      <protection hidden="1"/>
    </xf>
    <xf numFmtId="0" fontId="1" fillId="0" borderId="0" xfId="0" applyNumberFormat="1" applyFont="1" applyProtection="1">
      <protection hidden="1"/>
    </xf>
    <xf numFmtId="0" fontId="1" fillId="3" borderId="1" xfId="0" applyFont="1" applyFill="1" applyBorder="1" applyAlignment="1" applyProtection="1">
      <alignment horizontal="left" vertical="center" indent="1"/>
    </xf>
    <xf numFmtId="0" fontId="4" fillId="0" borderId="5" xfId="0" applyFont="1" applyBorder="1" applyAlignment="1">
      <alignment wrapText="1"/>
    </xf>
    <xf numFmtId="0" fontId="4" fillId="0" borderId="2" xfId="0" applyFont="1" applyBorder="1" applyAlignment="1"/>
    <xf numFmtId="0" fontId="6" fillId="0" borderId="1" xfId="0" applyFont="1" applyBorder="1" applyAlignment="1">
      <alignment horizontal="left" vertical="top"/>
    </xf>
    <xf numFmtId="0" fontId="6" fillId="0" borderId="1" xfId="0" applyFont="1" applyBorder="1"/>
    <xf numFmtId="14" fontId="0" fillId="0" borderId="1" xfId="0" applyNumberFormat="1" applyBorder="1" applyAlignment="1">
      <alignment horizontal="left" vertical="top"/>
    </xf>
    <xf numFmtId="0" fontId="0" fillId="0" borderId="1" xfId="0" applyBorder="1" applyAlignment="1">
      <alignment horizontal="left" vertical="top"/>
    </xf>
    <xf numFmtId="0" fontId="0" fillId="0" borderId="0" xfId="0" applyFont="1" applyFill="1" applyAlignment="1">
      <alignment horizontal="left" vertical="top"/>
    </xf>
    <xf numFmtId="0" fontId="0" fillId="9" borderId="0" xfId="0" applyFont="1" applyFill="1" applyBorder="1" applyAlignment="1">
      <alignment horizontal="left" vertical="top"/>
    </xf>
    <xf numFmtId="1" fontId="0" fillId="9" borderId="0" xfId="0" applyNumberFormat="1" applyFont="1" applyFill="1" applyAlignment="1">
      <alignment horizontal="left" vertical="top"/>
    </xf>
    <xf numFmtId="0" fontId="0" fillId="9" borderId="0" xfId="0" applyFont="1" applyFill="1" applyAlignment="1">
      <alignment horizontal="left" vertical="top"/>
    </xf>
    <xf numFmtId="14" fontId="0" fillId="9" borderId="0" xfId="0" applyNumberFormat="1" applyFont="1" applyFill="1" applyBorder="1" applyAlignment="1">
      <alignment horizontal="left" vertical="top"/>
    </xf>
    <xf numFmtId="14" fontId="0" fillId="0" borderId="0" xfId="0" applyNumberFormat="1" applyAlignment="1">
      <alignment horizontal="left" vertical="top"/>
    </xf>
    <xf numFmtId="0" fontId="0" fillId="0" borderId="0" xfId="0" applyNumberFormat="1" applyFont="1" applyAlignment="1">
      <alignment horizontal="left" vertical="top"/>
    </xf>
    <xf numFmtId="0" fontId="0" fillId="9" borderId="0" xfId="0" applyNumberFormat="1" applyFont="1" applyFill="1" applyAlignment="1">
      <alignment horizontal="left" vertical="top"/>
    </xf>
    <xf numFmtId="0" fontId="23" fillId="5" borderId="4" xfId="0" applyFont="1" applyFill="1" applyBorder="1" applyAlignment="1">
      <alignment horizontal="center" vertical="center" wrapText="1"/>
    </xf>
    <xf numFmtId="0" fontId="25" fillId="5" borderId="7" xfId="0" applyFont="1" applyFill="1" applyBorder="1" applyAlignment="1">
      <alignment horizontal="center" vertical="center"/>
    </xf>
    <xf numFmtId="0" fontId="23" fillId="5" borderId="1" xfId="0" applyFont="1" applyFill="1" applyBorder="1" applyAlignment="1">
      <alignment horizontal="center" vertical="center" wrapText="1"/>
    </xf>
    <xf numFmtId="49" fontId="1" fillId="7" borderId="1" xfId="0" applyNumberFormat="1" applyFont="1" applyFill="1" applyBorder="1" applyAlignment="1" applyProtection="1">
      <alignment horizontal="left" vertical="top" wrapText="1"/>
      <protection locked="0"/>
    </xf>
    <xf numFmtId="0" fontId="8" fillId="0" borderId="0" xfId="0" applyFont="1" applyAlignment="1">
      <alignment horizontal="left" textRotation="90"/>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3" fillId="2" borderId="1" xfId="0" applyFont="1" applyFill="1" applyBorder="1" applyAlignment="1">
      <alignment horizontal="left" vertical="center" indent="1"/>
    </xf>
    <xf numFmtId="0" fontId="1" fillId="0" borderId="1" xfId="0" applyFont="1" applyBorder="1" applyAlignment="1">
      <alignment horizontal="left" vertical="center" indent="1"/>
    </xf>
    <xf numFmtId="0" fontId="1" fillId="0" borderId="1" xfId="0" applyFont="1" applyBorder="1" applyAlignment="1">
      <alignment horizontal="left" vertical="center" wrapText="1" indent="1"/>
    </xf>
    <xf numFmtId="0" fontId="3" fillId="0" borderId="0" xfId="0" applyFont="1"/>
    <xf numFmtId="0" fontId="3" fillId="0" borderId="0" xfId="0" applyFont="1" applyBorder="1"/>
    <xf numFmtId="0" fontId="1" fillId="5" borderId="1" xfId="0" applyFont="1" applyFill="1" applyBorder="1" applyAlignment="1">
      <alignment horizontal="left" vertical="center" indent="1"/>
    </xf>
    <xf numFmtId="0" fontId="1" fillId="0" borderId="1" xfId="0" applyFont="1" applyBorder="1" applyAlignment="1">
      <alignment horizontal="left" vertical="center" indent="3"/>
    </xf>
    <xf numFmtId="0" fontId="1" fillId="0" borderId="1" xfId="0" applyFont="1" applyBorder="1" applyAlignment="1">
      <alignment horizontal="left" vertical="center" wrapText="1" indent="3"/>
    </xf>
    <xf numFmtId="49" fontId="1" fillId="7" borderId="1" xfId="0" applyNumberFormat="1" applyFont="1" applyFill="1" applyBorder="1" applyAlignment="1" applyProtection="1">
      <alignment horizontal="left" vertical="top" wrapText="1"/>
      <protection locked="0"/>
    </xf>
    <xf numFmtId="0" fontId="4" fillId="0" borderId="1" xfId="0" applyFont="1" applyBorder="1" applyAlignment="1">
      <alignment vertical="center" wrapText="1"/>
    </xf>
    <xf numFmtId="0" fontId="16" fillId="0" borderId="0" xfId="0" applyFont="1" applyAlignment="1">
      <alignment horizontal="left" wrapText="1" indent="1"/>
    </xf>
    <xf numFmtId="0" fontId="16" fillId="0" borderId="0" xfId="0" applyFont="1" applyAlignment="1">
      <alignment horizontal="left" indent="1"/>
    </xf>
    <xf numFmtId="0" fontId="9" fillId="0" borderId="1" xfId="0" applyFont="1" applyBorder="1" applyAlignment="1">
      <alignment vertical="center" wrapText="1"/>
    </xf>
    <xf numFmtId="0" fontId="9" fillId="4" borderId="2" xfId="0" applyFont="1" applyFill="1" applyBorder="1" applyAlignment="1">
      <alignment vertical="center" wrapText="1"/>
    </xf>
    <xf numFmtId="0" fontId="9" fillId="4" borderId="5" xfId="0" applyFont="1" applyFill="1" applyBorder="1" applyAlignment="1">
      <alignment vertical="center" wrapText="1"/>
    </xf>
    <xf numFmtId="0" fontId="9" fillId="4" borderId="3" xfId="0" applyFont="1" applyFill="1" applyBorder="1" applyAlignment="1">
      <alignment vertical="center" wrapText="1"/>
    </xf>
    <xf numFmtId="0" fontId="3" fillId="5" borderId="1" xfId="0" applyFont="1" applyFill="1" applyBorder="1" applyAlignment="1">
      <alignment horizontal="left" vertical="center"/>
    </xf>
    <xf numFmtId="0" fontId="9" fillId="4" borderId="1" xfId="0" applyFont="1" applyFill="1" applyBorder="1" applyAlignment="1">
      <alignment vertical="center" wrapText="1"/>
    </xf>
    <xf numFmtId="0" fontId="16" fillId="0" borderId="6" xfId="0" applyFont="1" applyBorder="1" applyAlignment="1">
      <alignment horizontal="left" vertical="top" wrapText="1" indent="1"/>
    </xf>
    <xf numFmtId="0" fontId="24" fillId="0" borderId="6" xfId="0" applyFont="1" applyBorder="1" applyAlignment="1">
      <alignment horizontal="left" vertical="top" wrapText="1" indent="1"/>
    </xf>
  </cellXfs>
  <cellStyles count="2">
    <cellStyle name="Normal" xfId="0" builtinId="0"/>
    <cellStyle name="Title" xfId="1" builtinId="15"/>
  </cellStyles>
  <dxfs count="21">
    <dxf>
      <font>
        <b val="0"/>
      </font>
      <numFmt numFmtId="19" formatCode="m/d/yyyy"/>
      <alignment horizontal="left" vertical="top" textRotation="0" wrapText="0" indent="0" justifyLastLine="0" shrinkToFit="0" readingOrder="0"/>
    </dxf>
    <dxf>
      <font>
        <b val="0"/>
      </font>
      <numFmt numFmtId="0" formatCode="General"/>
      <alignment horizontal="left" vertical="top" textRotation="0" wrapText="0" indent="0" justifyLastLine="0" shrinkToFit="0" readingOrder="0"/>
    </dxf>
    <dxf>
      <font>
        <b val="0"/>
      </font>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dxf>
    <dxf>
      <font>
        <b val="0"/>
      </font>
      <alignment horizontal="left" vertical="top" textRotation="0" wrapText="0" indent="0" justifyLastLine="0" shrinkToFit="0" readingOrder="0"/>
    </dxf>
    <dxf>
      <font>
        <b val="0"/>
      </font>
    </dxf>
    <dxf>
      <font>
        <b/>
        <i val="0"/>
        <strike val="0"/>
        <condense val="0"/>
        <extend val="0"/>
        <outline val="0"/>
        <shadow val="0"/>
        <u val="none"/>
        <vertAlign val="baseline"/>
        <sz val="11"/>
        <color theme="1"/>
        <name val="Calibri"/>
        <scheme val="minor"/>
      </font>
      <alignment horizontal="left" vertical="top"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FFC7CE"/>
      </font>
      <fill>
        <patternFill>
          <bgColor rgb="FFFFC7CE"/>
        </patternFill>
      </fill>
    </dxf>
    <dxf>
      <font>
        <color rgb="FFFFC7CE"/>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499984740745262"/>
      </font>
      <fill>
        <patternFill>
          <bgColor theme="0" tint="-0.499984740745262"/>
        </patternFill>
      </fill>
    </dxf>
    <dxf>
      <font>
        <color rgb="FF9C0006"/>
      </font>
      <fill>
        <patternFill>
          <bgColor rgb="FFFFC7CE"/>
        </patternFill>
      </fill>
    </dxf>
    <dxf>
      <font>
        <color theme="0" tint="-0.499984740745262"/>
      </font>
      <fill>
        <patternFill>
          <bgColor theme="0" tint="-0.499984740745262"/>
        </patternFill>
      </fill>
    </dxf>
  </dxfs>
  <tableStyles count="0" defaultTableStyle="TableStyleMedium2" defaultPivotStyle="PivotStyleLight16"/>
  <colors>
    <mruColors>
      <color rgb="FF005A8C"/>
      <color rgb="FFFFC7CE"/>
      <color rgb="FF9C0006"/>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26" lockText="1" noThreeD="1"/>
</file>

<file path=xl/ctrlProps/ctrlProp2.xml><?xml version="1.0" encoding="utf-8"?>
<formControlPr xmlns="http://schemas.microsoft.com/office/spreadsheetml/2009/9/main" objectType="CheckBox" fmlaLink="$B$27" lockText="1" noThreeD="1"/>
</file>

<file path=xl/ctrlProps/ctrlProp3.xml><?xml version="1.0" encoding="utf-8"?>
<formControlPr xmlns="http://schemas.microsoft.com/office/spreadsheetml/2009/9/main" objectType="CheckBox" fmlaLink="$B$29" lockText="1" noThreeD="1"/>
</file>

<file path=xl/ctrlProps/ctrlProp4.xml><?xml version="1.0" encoding="utf-8"?>
<formControlPr xmlns="http://schemas.microsoft.com/office/spreadsheetml/2009/9/main" objectType="CheckBox" fmlaLink="$B$30"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3</xdr:col>
      <xdr:colOff>0</xdr:colOff>
      <xdr:row>16</xdr:row>
      <xdr:rowOff>0</xdr:rowOff>
    </xdr:from>
    <xdr:to>
      <xdr:col>3</xdr:col>
      <xdr:colOff>5874417</xdr:colOff>
      <xdr:row>18</xdr:row>
      <xdr:rowOff>1</xdr:rowOff>
    </xdr:to>
    <xdr:grpSp>
      <xdr:nvGrpSpPr>
        <xdr:cNvPr id="23" name="Group 22"/>
        <xdr:cNvGrpSpPr/>
      </xdr:nvGrpSpPr>
      <xdr:grpSpPr>
        <a:xfrm>
          <a:off x="14141824" y="6163235"/>
          <a:ext cx="5874417" cy="1322295"/>
          <a:chOff x="11834139" y="10813676"/>
          <a:chExt cx="8561294" cy="2276919"/>
        </a:xfrm>
      </xdr:grpSpPr>
      <xdr:sp macro="" textlink="">
        <xdr:nvSpPr>
          <xdr:cNvPr id="19" name="Rectangle 18"/>
          <xdr:cNvSpPr/>
        </xdr:nvSpPr>
        <xdr:spPr>
          <a:xfrm>
            <a:off x="11834139" y="10860623"/>
            <a:ext cx="8561294" cy="222997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sp macro="" textlink="">
        <xdr:nvSpPr>
          <xdr:cNvPr id="20" name="TextBox 19"/>
          <xdr:cNvSpPr txBox="1"/>
        </xdr:nvSpPr>
        <xdr:spPr>
          <a:xfrm>
            <a:off x="11855824" y="10813676"/>
            <a:ext cx="1667435" cy="375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Illustration 4</a:t>
            </a:r>
          </a:p>
          <a:p>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sp macro="" textlink="">
        <xdr:nvSpPr>
          <xdr:cNvPr id="21" name="TextBox 20"/>
          <xdr:cNvSpPr txBox="1"/>
        </xdr:nvSpPr>
        <xdr:spPr>
          <a:xfrm>
            <a:off x="11855823" y="11067005"/>
            <a:ext cx="3611081" cy="407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  </a:t>
            </a:r>
            <a:r>
              <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rPr>
              <a:t>Before</a:t>
            </a:r>
            <a:r>
              <a:rPr lang="en-US" sz="1200" b="0" baseline="0">
                <a:solidFill>
                  <a:schemeClr val="accent6"/>
                </a:solidFill>
                <a:latin typeface="Segoe UI" panose="020B0502040204020203" pitchFamily="34" charset="0"/>
                <a:ea typeface="Segoe UI" panose="020B0502040204020203" pitchFamily="34" charset="0"/>
                <a:cs typeface="Segoe UI" panose="020B0502040204020203" pitchFamily="34" charset="0"/>
              </a:rPr>
              <a:t> row height adjustment:</a:t>
            </a:r>
            <a:endPar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endParaRPr>
          </a:p>
          <a:p>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pic>
        <xdr:nvPicPr>
          <xdr:cNvPr id="8" name="Picture 7"/>
          <xdr:cNvPicPr>
            <a:picLocks noChangeAspect="1"/>
          </xdr:cNvPicPr>
        </xdr:nvPicPr>
        <xdr:blipFill>
          <a:blip xmlns:r="http://schemas.openxmlformats.org/officeDocument/2006/relationships" r:embed="rId1"/>
          <a:stretch>
            <a:fillRect/>
          </a:stretch>
        </xdr:blipFill>
        <xdr:spPr>
          <a:xfrm>
            <a:off x="12327208" y="12361935"/>
            <a:ext cx="7832912" cy="655456"/>
          </a:xfrm>
          <a:prstGeom prst="rect">
            <a:avLst/>
          </a:prstGeom>
          <a:ln>
            <a:solidFill>
              <a:sysClr val="windowText" lastClr="000000"/>
            </a:solidFill>
          </a:ln>
        </xdr:spPr>
      </xdr:pic>
      <xdr:sp macro="" textlink="">
        <xdr:nvSpPr>
          <xdr:cNvPr id="22" name="TextBox 21"/>
          <xdr:cNvSpPr txBox="1"/>
        </xdr:nvSpPr>
        <xdr:spPr>
          <a:xfrm>
            <a:off x="11855823" y="11939821"/>
            <a:ext cx="3518525" cy="4230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  </a:t>
            </a:r>
            <a:r>
              <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rPr>
              <a:t>After</a:t>
            </a:r>
            <a:r>
              <a:rPr lang="en-US" sz="1200" b="0" baseline="0">
                <a:solidFill>
                  <a:schemeClr val="accent6"/>
                </a:solidFill>
                <a:latin typeface="Segoe UI" panose="020B0502040204020203" pitchFamily="34" charset="0"/>
                <a:ea typeface="Segoe UI" panose="020B0502040204020203" pitchFamily="34" charset="0"/>
                <a:cs typeface="Segoe UI" panose="020B0502040204020203" pitchFamily="34" charset="0"/>
              </a:rPr>
              <a:t> row height adjustment:</a:t>
            </a:r>
            <a:endPar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endParaRPr>
          </a:p>
          <a:p>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pic>
        <xdr:nvPicPr>
          <xdr:cNvPr id="7" name="Picture 6"/>
          <xdr:cNvPicPr>
            <a:picLocks noChangeAspect="1"/>
          </xdr:cNvPicPr>
        </xdr:nvPicPr>
        <xdr:blipFill>
          <a:blip xmlns:r="http://schemas.openxmlformats.org/officeDocument/2006/relationships" r:embed="rId2"/>
          <a:stretch>
            <a:fillRect/>
          </a:stretch>
        </xdr:blipFill>
        <xdr:spPr>
          <a:xfrm>
            <a:off x="12333603" y="11478991"/>
            <a:ext cx="7826517" cy="504264"/>
          </a:xfrm>
          <a:prstGeom prst="rect">
            <a:avLst/>
          </a:prstGeom>
          <a:ln>
            <a:solidFill>
              <a:sysClr val="windowText" lastClr="000000"/>
            </a:solidFill>
          </a:ln>
        </xdr:spPr>
      </xdr:pic>
    </xdr:grpSp>
    <xdr:clientData/>
  </xdr:twoCellAnchor>
  <xdr:twoCellAnchor>
    <xdr:from>
      <xdr:col>2</xdr:col>
      <xdr:colOff>0</xdr:colOff>
      <xdr:row>22</xdr:row>
      <xdr:rowOff>0</xdr:rowOff>
    </xdr:from>
    <xdr:to>
      <xdr:col>3</xdr:col>
      <xdr:colOff>359706</xdr:colOff>
      <xdr:row>34</xdr:row>
      <xdr:rowOff>311728</xdr:rowOff>
    </xdr:to>
    <xdr:grpSp>
      <xdr:nvGrpSpPr>
        <xdr:cNvPr id="39" name="Group 38"/>
        <xdr:cNvGrpSpPr/>
      </xdr:nvGrpSpPr>
      <xdr:grpSpPr>
        <a:xfrm>
          <a:off x="7429500" y="9726706"/>
          <a:ext cx="7072030" cy="4917346"/>
          <a:chOff x="7429500" y="9652000"/>
          <a:chExt cx="7074831" cy="4978978"/>
        </a:xfrm>
      </xdr:grpSpPr>
      <xdr:grpSp>
        <xdr:nvGrpSpPr>
          <xdr:cNvPr id="51" name="Group 50"/>
          <xdr:cNvGrpSpPr/>
        </xdr:nvGrpSpPr>
        <xdr:grpSpPr>
          <a:xfrm>
            <a:off x="7429500" y="9652000"/>
            <a:ext cx="7074831" cy="4978978"/>
            <a:chOff x="7416610" y="9210674"/>
            <a:chExt cx="7074831" cy="6181725"/>
          </a:xfrm>
        </xdr:grpSpPr>
        <xdr:grpSp>
          <xdr:nvGrpSpPr>
            <xdr:cNvPr id="50" name="Group 49"/>
            <xdr:cNvGrpSpPr/>
          </xdr:nvGrpSpPr>
          <xdr:grpSpPr>
            <a:xfrm>
              <a:off x="7416610" y="9210674"/>
              <a:ext cx="7074831" cy="6181725"/>
              <a:chOff x="7416610" y="9210674"/>
              <a:chExt cx="7074831" cy="6181725"/>
            </a:xfrm>
          </xdr:grpSpPr>
          <xdr:sp macro="" textlink="">
            <xdr:nvSpPr>
              <xdr:cNvPr id="25" name="Rectangle 24"/>
              <xdr:cNvSpPr/>
            </xdr:nvSpPr>
            <xdr:spPr>
              <a:xfrm>
                <a:off x="7416610" y="9210674"/>
                <a:ext cx="6572250" cy="61817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sp macro="" textlink="">
            <xdr:nvSpPr>
              <xdr:cNvPr id="26" name="TextBox 25"/>
              <xdr:cNvSpPr txBox="1"/>
            </xdr:nvSpPr>
            <xdr:spPr>
              <a:xfrm>
                <a:off x="7494444" y="9304297"/>
                <a:ext cx="1078113" cy="290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Illustration 5</a:t>
                </a:r>
              </a:p>
              <a:p>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sp macro="" textlink="">
            <xdr:nvSpPr>
              <xdr:cNvPr id="27" name="TextBox 26"/>
              <xdr:cNvSpPr txBox="1">
                <a:spLocks noChangeAspect="1"/>
              </xdr:cNvSpPr>
            </xdr:nvSpPr>
            <xdr:spPr>
              <a:xfrm>
                <a:off x="7429499" y="9577917"/>
                <a:ext cx="7061942" cy="289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  </a:t>
                </a:r>
                <a:r>
                  <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rPr>
                  <a:t>1.</a:t>
                </a:r>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 </a:t>
                </a:r>
                <a:r>
                  <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rPr>
                  <a:t>Select</a:t>
                </a:r>
                <a:r>
                  <a:rPr lang="en-US" sz="1200" b="0" baseline="0">
                    <a:solidFill>
                      <a:schemeClr val="accent6"/>
                    </a:solidFill>
                    <a:latin typeface="Segoe UI" panose="020B0502040204020203" pitchFamily="34" charset="0"/>
                    <a:ea typeface="Segoe UI" panose="020B0502040204020203" pitchFamily="34" charset="0"/>
                    <a:cs typeface="Segoe UI" panose="020B0502040204020203" pitchFamily="34" charset="0"/>
                  </a:rPr>
                  <a:t> both the Form and Form Deviations Sheets at the bottom of the Excel window;</a:t>
                </a:r>
                <a:endPar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endParaRPr>
              </a:p>
              <a:p>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sp macro="" textlink="">
            <xdr:nvSpPr>
              <xdr:cNvPr id="29" name="TextBox 28"/>
              <xdr:cNvSpPr txBox="1"/>
            </xdr:nvSpPr>
            <xdr:spPr>
              <a:xfrm>
                <a:off x="7429500" y="10494166"/>
                <a:ext cx="5630152" cy="288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  </a:t>
                </a:r>
                <a:r>
                  <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rPr>
                  <a:t>2. On the File tab, click Export and select Create PDF/XPS Document;</a:t>
                </a:r>
              </a:p>
              <a:p>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pic>
            <xdr:nvPicPr>
              <xdr:cNvPr id="34" name="Picture 33"/>
              <xdr:cNvPicPr>
                <a:picLocks noChangeAspect="1"/>
              </xdr:cNvPicPr>
            </xdr:nvPicPr>
            <xdr:blipFill rotWithShape="1">
              <a:blip xmlns:r="http://schemas.openxmlformats.org/officeDocument/2006/relationships" r:embed="rId3"/>
              <a:srcRect b="60679"/>
              <a:stretch/>
            </xdr:blipFill>
            <xdr:spPr>
              <a:xfrm>
                <a:off x="8096210" y="10808463"/>
                <a:ext cx="1559055" cy="423376"/>
              </a:xfrm>
              <a:prstGeom prst="rect">
                <a:avLst/>
              </a:prstGeom>
              <a:ln>
                <a:solidFill>
                  <a:sysClr val="windowText" lastClr="000000"/>
                </a:solidFill>
              </a:ln>
            </xdr:spPr>
          </xdr:pic>
          <xdr:pic>
            <xdr:nvPicPr>
              <xdr:cNvPr id="35" name="Picture 34"/>
              <xdr:cNvPicPr>
                <a:picLocks noChangeAspect="1"/>
              </xdr:cNvPicPr>
            </xdr:nvPicPr>
            <xdr:blipFill>
              <a:blip xmlns:r="http://schemas.openxmlformats.org/officeDocument/2006/relationships" r:embed="rId4"/>
              <a:stretch>
                <a:fillRect/>
              </a:stretch>
            </xdr:blipFill>
            <xdr:spPr>
              <a:xfrm>
                <a:off x="10106702" y="10787564"/>
                <a:ext cx="761708" cy="2290881"/>
              </a:xfrm>
              <a:prstGeom prst="rect">
                <a:avLst/>
              </a:prstGeom>
              <a:ln>
                <a:solidFill>
                  <a:sysClr val="windowText" lastClr="000000"/>
                </a:solidFill>
              </a:ln>
            </xdr:spPr>
          </xdr:pic>
          <xdr:pic>
            <xdr:nvPicPr>
              <xdr:cNvPr id="36" name="Picture 35"/>
              <xdr:cNvPicPr>
                <a:picLocks noChangeAspect="1"/>
              </xdr:cNvPicPr>
            </xdr:nvPicPr>
            <xdr:blipFill>
              <a:blip xmlns:r="http://schemas.openxmlformats.org/officeDocument/2006/relationships" r:embed="rId5"/>
              <a:stretch>
                <a:fillRect/>
              </a:stretch>
            </xdr:blipFill>
            <xdr:spPr>
              <a:xfrm>
                <a:off x="11307363" y="10801349"/>
                <a:ext cx="2568520" cy="1176281"/>
              </a:xfrm>
              <a:prstGeom prst="rect">
                <a:avLst/>
              </a:prstGeom>
              <a:ln>
                <a:solidFill>
                  <a:sysClr val="windowText" lastClr="000000"/>
                </a:solidFill>
              </a:ln>
            </xdr:spPr>
          </xdr:pic>
          <xdr:sp macro="" textlink="">
            <xdr:nvSpPr>
              <xdr:cNvPr id="37" name="Right Arrow 36"/>
              <xdr:cNvSpPr/>
            </xdr:nvSpPr>
            <xdr:spPr>
              <a:xfrm>
                <a:off x="7812150" y="10868025"/>
                <a:ext cx="312674" cy="2032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Chevron 40"/>
              <xdr:cNvSpPr/>
            </xdr:nvSpPr>
            <xdr:spPr>
              <a:xfrm>
                <a:off x="9792535" y="10852312"/>
                <a:ext cx="170100" cy="285319"/>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42" name="Chevron 41"/>
              <xdr:cNvSpPr/>
            </xdr:nvSpPr>
            <xdr:spPr>
              <a:xfrm>
                <a:off x="11018710" y="10843429"/>
                <a:ext cx="170100" cy="285319"/>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44" name="TextBox 43"/>
              <xdr:cNvSpPr txBox="1"/>
            </xdr:nvSpPr>
            <xdr:spPr>
              <a:xfrm>
                <a:off x="7429500" y="13082571"/>
                <a:ext cx="6210300" cy="819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  </a:t>
                </a:r>
                <a:r>
                  <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rPr>
                  <a:t>3. Select a file location and file name in the pop-up window, then click publish and </a:t>
                </a:r>
              </a:p>
              <a:p>
                <a:r>
                  <a:rPr lang="en-US" sz="1200" b="0">
                    <a:solidFill>
                      <a:schemeClr val="accent6"/>
                    </a:solidFill>
                    <a:latin typeface="Segoe UI" panose="020B0502040204020203" pitchFamily="34" charset="0"/>
                    <a:ea typeface="Segoe UI" panose="020B0502040204020203" pitchFamily="34" charset="0"/>
                    <a:cs typeface="Segoe UI" panose="020B0502040204020203" pitchFamily="34" charset="0"/>
                  </a:rPr>
                  <a:t>      find the file at that location.</a:t>
                </a:r>
              </a:p>
              <a:p>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pic>
            <xdr:nvPicPr>
              <xdr:cNvPr id="45" name="Picture 44"/>
              <xdr:cNvPicPr>
                <a:picLocks noChangeAspect="1"/>
              </xdr:cNvPicPr>
            </xdr:nvPicPr>
            <xdr:blipFill>
              <a:blip xmlns:r="http://schemas.openxmlformats.org/officeDocument/2006/relationships" r:embed="rId6"/>
              <a:stretch>
                <a:fillRect/>
              </a:stretch>
            </xdr:blipFill>
            <xdr:spPr>
              <a:xfrm>
                <a:off x="10027871" y="13648924"/>
                <a:ext cx="2424369" cy="1560781"/>
              </a:xfrm>
              <a:prstGeom prst="rect">
                <a:avLst/>
              </a:prstGeom>
            </xdr:spPr>
          </xdr:pic>
        </xdr:grpSp>
        <xdr:sp macro="" textlink="">
          <xdr:nvSpPr>
            <xdr:cNvPr id="47" name="Right Arrow 46"/>
            <xdr:cNvSpPr/>
          </xdr:nvSpPr>
          <xdr:spPr>
            <a:xfrm>
              <a:off x="9826436" y="12773025"/>
              <a:ext cx="312674" cy="2032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8" name="Right Arrow 47"/>
            <xdr:cNvSpPr/>
          </xdr:nvSpPr>
          <xdr:spPr>
            <a:xfrm rot="7485280">
              <a:off x="12226736" y="10858501"/>
              <a:ext cx="312674" cy="2032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 name="Right Arrow 48"/>
            <xdr:cNvSpPr/>
          </xdr:nvSpPr>
          <xdr:spPr>
            <a:xfrm>
              <a:off x="12367173" y="11537214"/>
              <a:ext cx="312674" cy="2032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24" name="Picture 23"/>
          <xdr:cNvPicPr>
            <a:picLocks noChangeAspect="1"/>
          </xdr:cNvPicPr>
        </xdr:nvPicPr>
        <xdr:blipFill>
          <a:blip xmlns:r="http://schemas.openxmlformats.org/officeDocument/2006/relationships" r:embed="rId7"/>
          <a:stretch>
            <a:fillRect/>
          </a:stretch>
        </xdr:blipFill>
        <xdr:spPr>
          <a:xfrm>
            <a:off x="8112125" y="10191750"/>
            <a:ext cx="1980952" cy="447619"/>
          </a:xfrm>
          <a:prstGeom prst="rect">
            <a:avLst/>
          </a:prstGeom>
        </xdr:spPr>
      </xdr:pic>
    </xdr:grpSp>
    <xdr:clientData/>
  </xdr:twoCellAnchor>
  <xdr:twoCellAnchor>
    <xdr:from>
      <xdr:col>2</xdr:col>
      <xdr:colOff>0</xdr:colOff>
      <xdr:row>17</xdr:row>
      <xdr:rowOff>0</xdr:rowOff>
    </xdr:from>
    <xdr:to>
      <xdr:col>2</xdr:col>
      <xdr:colOff>3709147</xdr:colOff>
      <xdr:row>20</xdr:row>
      <xdr:rowOff>14649</xdr:rowOff>
    </xdr:to>
    <xdr:grpSp>
      <xdr:nvGrpSpPr>
        <xdr:cNvPr id="38" name="Group 37"/>
        <xdr:cNvGrpSpPr/>
      </xdr:nvGrpSpPr>
      <xdr:grpSpPr>
        <a:xfrm>
          <a:off x="7429500" y="7261412"/>
          <a:ext cx="3709147" cy="1157649"/>
          <a:chOff x="7429500" y="7207250"/>
          <a:chExt cx="3709147" cy="1141774"/>
        </a:xfrm>
      </xdr:grpSpPr>
      <xdr:grpSp>
        <xdr:nvGrpSpPr>
          <xdr:cNvPr id="12" name="Group 11"/>
          <xdr:cNvGrpSpPr/>
        </xdr:nvGrpSpPr>
        <xdr:grpSpPr>
          <a:xfrm>
            <a:off x="7429500" y="7207250"/>
            <a:ext cx="3709147" cy="1141774"/>
            <a:chOff x="7261412" y="1417497"/>
            <a:chExt cx="3709147" cy="1159856"/>
          </a:xfrm>
        </xdr:grpSpPr>
        <xdr:sp macro="" textlink="">
          <xdr:nvSpPr>
            <xdr:cNvPr id="11" name="Rectangle 10"/>
            <xdr:cNvSpPr/>
          </xdr:nvSpPr>
          <xdr:spPr>
            <a:xfrm>
              <a:off x="7261412" y="1434353"/>
              <a:ext cx="3709147" cy="114300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sp macro="" textlink="">
          <xdr:nvSpPr>
            <xdr:cNvPr id="3" name="TextBox 2"/>
            <xdr:cNvSpPr txBox="1"/>
          </xdr:nvSpPr>
          <xdr:spPr>
            <a:xfrm>
              <a:off x="7362264" y="1417497"/>
              <a:ext cx="825162" cy="2964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Picture 2</a:t>
              </a:r>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grpSp>
      <xdr:pic>
        <xdr:nvPicPr>
          <xdr:cNvPr id="33" name="Picture 32"/>
          <xdr:cNvPicPr>
            <a:picLocks noChangeAspect="1"/>
          </xdr:cNvPicPr>
        </xdr:nvPicPr>
        <xdr:blipFill>
          <a:blip xmlns:r="http://schemas.openxmlformats.org/officeDocument/2006/relationships" r:embed="rId8"/>
          <a:stretch>
            <a:fillRect/>
          </a:stretch>
        </xdr:blipFill>
        <xdr:spPr>
          <a:xfrm>
            <a:off x="7588250" y="7635875"/>
            <a:ext cx="3409524" cy="457143"/>
          </a:xfrm>
          <a:prstGeom prst="rect">
            <a:avLst/>
          </a:prstGeom>
        </xdr:spPr>
      </xdr:pic>
    </xdr:grpSp>
    <xdr:clientData/>
  </xdr:twoCellAnchor>
  <xdr:twoCellAnchor>
    <xdr:from>
      <xdr:col>2</xdr:col>
      <xdr:colOff>0</xdr:colOff>
      <xdr:row>1</xdr:row>
      <xdr:rowOff>0</xdr:rowOff>
    </xdr:from>
    <xdr:to>
      <xdr:col>2</xdr:col>
      <xdr:colOff>4714875</xdr:colOff>
      <xdr:row>16</xdr:row>
      <xdr:rowOff>698500</xdr:rowOff>
    </xdr:to>
    <xdr:grpSp>
      <xdr:nvGrpSpPr>
        <xdr:cNvPr id="30" name="Group 29"/>
        <xdr:cNvGrpSpPr/>
      </xdr:nvGrpSpPr>
      <xdr:grpSpPr>
        <a:xfrm>
          <a:off x="7429500" y="336176"/>
          <a:ext cx="4714875" cy="6525559"/>
          <a:chOff x="7429500" y="336176"/>
          <a:chExt cx="4714875" cy="6525559"/>
        </a:xfrm>
      </xdr:grpSpPr>
      <xdr:grpSp>
        <xdr:nvGrpSpPr>
          <xdr:cNvPr id="15" name="Group 14"/>
          <xdr:cNvGrpSpPr/>
        </xdr:nvGrpSpPr>
        <xdr:grpSpPr>
          <a:xfrm>
            <a:off x="7429500" y="336176"/>
            <a:ext cx="4714875" cy="6525559"/>
            <a:chOff x="8897471" y="2538084"/>
            <a:chExt cx="4549588" cy="5551834"/>
          </a:xfrm>
        </xdr:grpSpPr>
        <xdr:sp macro="" textlink="">
          <xdr:nvSpPr>
            <xdr:cNvPr id="14" name="Rectangle 13"/>
            <xdr:cNvSpPr/>
          </xdr:nvSpPr>
          <xdr:spPr>
            <a:xfrm>
              <a:off x="8897471" y="2554941"/>
              <a:ext cx="4549588" cy="553497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sp macro="" textlink="">
          <xdr:nvSpPr>
            <xdr:cNvPr id="9" name="TextBox 8"/>
            <xdr:cNvSpPr txBox="1"/>
          </xdr:nvSpPr>
          <xdr:spPr>
            <a:xfrm>
              <a:off x="8998324" y="2538084"/>
              <a:ext cx="825162" cy="2970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Picture 1</a:t>
              </a:r>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grpSp>
      <xdr:pic>
        <xdr:nvPicPr>
          <xdr:cNvPr id="28" name="Picture 27"/>
          <xdr:cNvPicPr>
            <a:picLocks noChangeAspect="1"/>
          </xdr:cNvPicPr>
        </xdr:nvPicPr>
        <xdr:blipFill>
          <a:blip xmlns:r="http://schemas.openxmlformats.org/officeDocument/2006/relationships" r:embed="rId9"/>
          <a:stretch>
            <a:fillRect/>
          </a:stretch>
        </xdr:blipFill>
        <xdr:spPr>
          <a:xfrm>
            <a:off x="7608796" y="627528"/>
            <a:ext cx="4359086" cy="6138133"/>
          </a:xfrm>
          <a:prstGeom prst="rect">
            <a:avLst/>
          </a:prstGeom>
        </xdr:spPr>
      </xdr:pic>
    </xdr:grpSp>
    <xdr:clientData/>
  </xdr:twoCellAnchor>
  <xdr:twoCellAnchor>
    <xdr:from>
      <xdr:col>3</xdr:col>
      <xdr:colOff>0</xdr:colOff>
      <xdr:row>1</xdr:row>
      <xdr:rowOff>0</xdr:rowOff>
    </xdr:from>
    <xdr:to>
      <xdr:col>3</xdr:col>
      <xdr:colOff>6794500</xdr:colOff>
      <xdr:row>10</xdr:row>
      <xdr:rowOff>114301</xdr:rowOff>
    </xdr:to>
    <xdr:grpSp>
      <xdr:nvGrpSpPr>
        <xdr:cNvPr id="40" name="Group 39"/>
        <xdr:cNvGrpSpPr/>
      </xdr:nvGrpSpPr>
      <xdr:grpSpPr>
        <a:xfrm>
          <a:off x="14141824" y="336176"/>
          <a:ext cx="6794500" cy="3509684"/>
          <a:chOff x="14147132" y="335882"/>
          <a:chExt cx="6794500" cy="3483143"/>
        </a:xfrm>
      </xdr:grpSpPr>
      <xdr:grpSp>
        <xdr:nvGrpSpPr>
          <xdr:cNvPr id="13" name="Group 12"/>
          <xdr:cNvGrpSpPr/>
        </xdr:nvGrpSpPr>
        <xdr:grpSpPr>
          <a:xfrm>
            <a:off x="14147132" y="335882"/>
            <a:ext cx="6794500" cy="3483143"/>
            <a:chOff x="14148955" y="329045"/>
            <a:chExt cx="6794500" cy="3508522"/>
          </a:xfrm>
        </xdr:grpSpPr>
        <xdr:grpSp>
          <xdr:nvGrpSpPr>
            <xdr:cNvPr id="18" name="Group 17"/>
            <xdr:cNvGrpSpPr/>
          </xdr:nvGrpSpPr>
          <xdr:grpSpPr>
            <a:xfrm>
              <a:off x="14148955" y="329045"/>
              <a:ext cx="6794500" cy="3508522"/>
              <a:chOff x="13884088" y="2840643"/>
              <a:chExt cx="5871882" cy="3346885"/>
            </a:xfrm>
          </xdr:grpSpPr>
          <xdr:sp macro="" textlink="">
            <xdr:nvSpPr>
              <xdr:cNvPr id="16" name="Rectangle 15"/>
              <xdr:cNvSpPr/>
            </xdr:nvSpPr>
            <xdr:spPr>
              <a:xfrm>
                <a:off x="13884088" y="2846296"/>
                <a:ext cx="5871882" cy="334123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sp macro="" textlink="">
            <xdr:nvSpPr>
              <xdr:cNvPr id="10" name="TextBox 9"/>
              <xdr:cNvSpPr txBox="1"/>
            </xdr:nvSpPr>
            <xdr:spPr>
              <a:xfrm>
                <a:off x="13996147" y="2840643"/>
                <a:ext cx="825162" cy="2970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accent6"/>
                    </a:solidFill>
                    <a:latin typeface="Segoe UI" panose="020B0502040204020203" pitchFamily="34" charset="0"/>
                    <a:ea typeface="Segoe UI" panose="020B0502040204020203" pitchFamily="34" charset="0"/>
                    <a:cs typeface="Segoe UI" panose="020B0502040204020203" pitchFamily="34" charset="0"/>
                  </a:rPr>
                  <a:t>Picture 3</a:t>
                </a:r>
              </a:p>
              <a:p>
                <a:endParaRPr lang="en-US" sz="1100" b="1">
                  <a:solidFill>
                    <a:schemeClr val="accent6"/>
                  </a:solidFill>
                  <a:latin typeface="Segoe UI" panose="020B0502040204020203" pitchFamily="34" charset="0"/>
                  <a:ea typeface="Segoe UI" panose="020B0502040204020203" pitchFamily="34" charset="0"/>
                  <a:cs typeface="Segoe UI" panose="020B0502040204020203" pitchFamily="34" charset="0"/>
                </a:endParaRPr>
              </a:p>
            </xdr:txBody>
          </xdr:sp>
        </xdr:grpSp>
        <xdr:pic>
          <xdr:nvPicPr>
            <xdr:cNvPr id="4" name="Picture 3"/>
            <xdr:cNvPicPr>
              <a:picLocks noChangeAspect="1"/>
            </xdr:cNvPicPr>
          </xdr:nvPicPr>
          <xdr:blipFill rotWithShape="1">
            <a:blip xmlns:r="http://schemas.openxmlformats.org/officeDocument/2006/relationships" r:embed="rId10"/>
            <a:srcRect t="1" b="44334"/>
            <a:stretch/>
          </xdr:blipFill>
          <xdr:spPr>
            <a:xfrm>
              <a:off x="14348981" y="633844"/>
              <a:ext cx="5819774" cy="2944188"/>
            </a:xfrm>
            <a:prstGeom prst="rect">
              <a:avLst/>
            </a:prstGeom>
          </xdr:spPr>
        </xdr:pic>
      </xdr:grpSp>
      <xdr:pic>
        <xdr:nvPicPr>
          <xdr:cNvPr id="32" name="Picture 31"/>
          <xdr:cNvPicPr>
            <a:picLocks noChangeAspect="1"/>
          </xdr:cNvPicPr>
        </xdr:nvPicPr>
        <xdr:blipFill>
          <a:blip xmlns:r="http://schemas.openxmlformats.org/officeDocument/2006/relationships" r:embed="rId11"/>
          <a:stretch>
            <a:fillRect/>
          </a:stretch>
        </xdr:blipFill>
        <xdr:spPr>
          <a:xfrm>
            <a:off x="15253882" y="2054921"/>
            <a:ext cx="1299565" cy="14907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1218394</xdr:colOff>
      <xdr:row>0</xdr:row>
      <xdr:rowOff>87922</xdr:rowOff>
    </xdr:from>
    <xdr:to>
      <xdr:col>5</xdr:col>
      <xdr:colOff>2847975</xdr:colOff>
      <xdr:row>1</xdr:row>
      <xdr:rowOff>199086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8394" y="87922"/>
          <a:ext cx="1629581" cy="4445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733425</xdr:colOff>
          <xdr:row>26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xdr:col>
          <xdr:colOff>733425</xdr:colOff>
          <xdr:row>26</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733425</xdr:colOff>
          <xdr:row>29</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733425</xdr:colOff>
          <xdr:row>29</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20SCHEDULE%20ITEM%20ED6%20Draft%2001-2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e Schedule Item"/>
      <sheetName val="Rate Schedule"/>
      <sheetName val="Holidays"/>
    </sheetNames>
    <sheetDataSet>
      <sheetData sheetId="0" refreshError="1"/>
      <sheetData sheetId="1">
        <row r="4">
          <cell r="F4" t="str">
            <v>Enter a date</v>
          </cell>
        </row>
        <row r="7">
          <cell r="F7" t="str">
            <v>Enter a number</v>
          </cell>
        </row>
        <row r="13">
          <cell r="F13" t="str">
            <v>Enter a date</v>
          </cell>
        </row>
        <row r="14">
          <cell r="F14" t="str">
            <v>Enter a date</v>
          </cell>
        </row>
        <row r="15">
          <cell r="F15">
            <v>0</v>
          </cell>
        </row>
        <row r="16">
          <cell r="F16">
            <v>0</v>
          </cell>
        </row>
      </sheetData>
      <sheetData sheetId="2" refreshError="1"/>
      <sheetData sheetId="3"/>
    </sheetDataSet>
  </externalBook>
</externalLink>
</file>

<file path=xl/tables/table1.xml><?xml version="1.0" encoding="utf-8"?>
<table xmlns="http://schemas.openxmlformats.org/spreadsheetml/2006/main" id="1" name="tbl_holidays" displayName="tbl_holidays" ref="A6:E86" totalsRowShown="0" headerRowDxfId="6" dataDxfId="5">
  <autoFilter ref="A6:E86"/>
  <tableColumns count="5">
    <tableColumn id="1" name="Year" dataDxfId="4"/>
    <tableColumn id="2" name="Month" dataDxfId="3"/>
    <tableColumn id="3" name="Day" dataDxfId="2"/>
    <tableColumn id="4" name="DayOfWeek" dataDxfId="1">
      <calculatedColumnFormula>WEEKDAY(DATE($A7,$B7,tbl_holidays[[#This Row],[Day]]),1)</calculatedColumnFormula>
    </tableColumn>
    <tableColumn id="5" name="Dates" dataDxfId="0">
      <calculatedColumnFormula>DATE($A7,$B7,$C7)+IF(D7=7,-1,IF(D7=1,1,0))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29"/>
  <sheetViews>
    <sheetView showGridLines="0" tabSelected="1" zoomScale="85" zoomScaleNormal="85" zoomScaleSheetLayoutView="55" workbookViewId="0"/>
  </sheetViews>
  <sheetFormatPr defaultRowHeight="17.25" x14ac:dyDescent="0.25"/>
  <cols>
    <col min="1" max="1" width="105.7109375" style="25" customWidth="1"/>
    <col min="2" max="2" width="5.7109375" style="26" customWidth="1"/>
    <col min="3" max="3" width="100.7109375" style="25" customWidth="1"/>
    <col min="4" max="4" width="105.7109375" style="26" customWidth="1"/>
    <col min="5" max="16384" width="9.140625" style="25"/>
  </cols>
  <sheetData>
    <row r="1" spans="1:4" ht="26.25" x14ac:dyDescent="0.25">
      <c r="A1" s="24" t="s">
        <v>43</v>
      </c>
    </row>
    <row r="2" spans="1:4" ht="86.25" x14ac:dyDescent="0.25">
      <c r="A2" s="34" t="s">
        <v>77</v>
      </c>
    </row>
    <row r="3" spans="1:4" x14ac:dyDescent="0.25">
      <c r="B3" s="25"/>
    </row>
    <row r="4" spans="1:4" ht="20.25" x14ac:dyDescent="0.35">
      <c r="A4" s="28" t="s">
        <v>44</v>
      </c>
    </row>
    <row r="5" spans="1:4" x14ac:dyDescent="0.3">
      <c r="A5" s="25" t="s">
        <v>53</v>
      </c>
      <c r="C5" s="33"/>
    </row>
    <row r="6" spans="1:4" x14ac:dyDescent="0.25">
      <c r="A6" s="26" t="s">
        <v>80</v>
      </c>
      <c r="B6" s="27"/>
    </row>
    <row r="7" spans="1:4" x14ac:dyDescent="0.25">
      <c r="A7" s="26"/>
      <c r="B7" s="25"/>
    </row>
    <row r="8" spans="1:4" ht="20.25" x14ac:dyDescent="0.35">
      <c r="A8" s="28" t="s">
        <v>45</v>
      </c>
      <c r="B8" s="25"/>
      <c r="C8" s="33"/>
      <c r="D8" s="33"/>
    </row>
    <row r="9" spans="1:4" ht="51.75" x14ac:dyDescent="0.25">
      <c r="A9" s="26" t="s">
        <v>47</v>
      </c>
      <c r="D9" s="25"/>
    </row>
    <row r="10" spans="1:4" x14ac:dyDescent="0.25">
      <c r="A10" s="32" t="s">
        <v>48</v>
      </c>
      <c r="B10" s="25"/>
      <c r="D10" s="25"/>
    </row>
    <row r="11" spans="1:4" x14ac:dyDescent="0.25">
      <c r="A11" s="30" t="s">
        <v>57</v>
      </c>
      <c r="B11" s="25"/>
      <c r="D11" s="25"/>
    </row>
    <row r="12" spans="1:4" x14ac:dyDescent="0.25">
      <c r="A12" s="31" t="s">
        <v>46</v>
      </c>
      <c r="B12" s="25"/>
      <c r="D12" s="25"/>
    </row>
    <row r="13" spans="1:4" ht="51.75" x14ac:dyDescent="0.25">
      <c r="A13" s="35" t="s">
        <v>54</v>
      </c>
      <c r="B13" s="25"/>
      <c r="D13" s="25"/>
    </row>
    <row r="14" spans="1:4" ht="51.75" x14ac:dyDescent="0.25">
      <c r="A14" s="36" t="s">
        <v>58</v>
      </c>
      <c r="B14" s="25"/>
      <c r="D14" s="25"/>
    </row>
    <row r="15" spans="1:4" x14ac:dyDescent="0.25">
      <c r="A15" s="32" t="s">
        <v>49</v>
      </c>
      <c r="B15" s="25"/>
    </row>
    <row r="16" spans="1:4" ht="34.5" x14ac:dyDescent="0.25">
      <c r="A16" s="36" t="s">
        <v>55</v>
      </c>
    </row>
    <row r="17" spans="1:7" ht="86.25" x14ac:dyDescent="0.25">
      <c r="A17" s="36" t="s">
        <v>59</v>
      </c>
    </row>
    <row r="18" spans="1:7" x14ac:dyDescent="0.25">
      <c r="D18" s="25"/>
    </row>
    <row r="19" spans="1:7" ht="20.25" x14ac:dyDescent="0.35">
      <c r="A19" s="28" t="s">
        <v>51</v>
      </c>
      <c r="D19" s="25"/>
    </row>
    <row r="20" spans="1:7" ht="51.75" x14ac:dyDescent="0.25">
      <c r="A20" s="34" t="s">
        <v>78</v>
      </c>
      <c r="D20" s="25"/>
    </row>
    <row r="21" spans="1:7" x14ac:dyDescent="0.25">
      <c r="A21" s="25" t="s">
        <v>52</v>
      </c>
      <c r="D21" s="25"/>
    </row>
    <row r="22" spans="1:7" ht="86.25" x14ac:dyDescent="0.25">
      <c r="A22" s="26" t="s">
        <v>79</v>
      </c>
      <c r="D22" s="25"/>
    </row>
    <row r="23" spans="1:7" x14ac:dyDescent="0.25">
      <c r="D23" s="25"/>
    </row>
    <row r="24" spans="1:7" x14ac:dyDescent="0.25">
      <c r="D24" s="25"/>
    </row>
    <row r="25" spans="1:7" x14ac:dyDescent="0.25">
      <c r="D25" s="25"/>
    </row>
    <row r="26" spans="1:7" ht="34.5" customHeight="1" x14ac:dyDescent="0.25">
      <c r="D26" s="25"/>
    </row>
    <row r="27" spans="1:7" ht="34.5" customHeight="1" x14ac:dyDescent="0.25">
      <c r="D27" s="25"/>
    </row>
    <row r="28" spans="1:7" ht="34.5" customHeight="1" x14ac:dyDescent="0.25">
      <c r="D28" s="25"/>
    </row>
    <row r="29" spans="1:7" ht="34.5" customHeight="1" x14ac:dyDescent="0.25">
      <c r="D29" s="25"/>
    </row>
    <row r="30" spans="1:7" ht="34.5" customHeight="1" x14ac:dyDescent="0.25">
      <c r="D30" s="25"/>
      <c r="G30" s="26"/>
    </row>
    <row r="31" spans="1:7" ht="34.5" customHeight="1" x14ac:dyDescent="0.25">
      <c r="D31" s="25"/>
    </row>
    <row r="32" spans="1:7" ht="34.5" customHeight="1" x14ac:dyDescent="0.25">
      <c r="D32" s="25"/>
    </row>
    <row r="33" ht="34.5" customHeight="1" x14ac:dyDescent="0.25"/>
    <row r="34" ht="34.5" customHeight="1" x14ac:dyDescent="0.25"/>
    <row r="35" ht="34.5" customHeight="1" x14ac:dyDescent="0.25"/>
    <row r="36" ht="34.5" customHeight="1" x14ac:dyDescent="0.25"/>
    <row r="37" ht="34.5" customHeight="1" x14ac:dyDescent="0.25"/>
    <row r="38" ht="34.5" customHeight="1" x14ac:dyDescent="0.25"/>
    <row r="39" ht="34.5" customHeight="1" x14ac:dyDescent="0.25"/>
    <row r="40" ht="34.5" customHeight="1" x14ac:dyDescent="0.25"/>
    <row r="41" ht="34.5" customHeight="1" x14ac:dyDescent="0.25"/>
    <row r="42" ht="34.5" customHeight="1" x14ac:dyDescent="0.25"/>
    <row r="43" ht="34.5" customHeight="1" x14ac:dyDescent="0.25"/>
    <row r="44" ht="34.5" customHeight="1" x14ac:dyDescent="0.25"/>
    <row r="45" ht="34.5" customHeight="1" x14ac:dyDescent="0.25"/>
    <row r="46" ht="34.5" customHeight="1" x14ac:dyDescent="0.25"/>
    <row r="47" ht="34.5" customHeight="1" x14ac:dyDescent="0.25"/>
    <row r="48" ht="34.5" customHeight="1" x14ac:dyDescent="0.25"/>
    <row r="49" ht="34.5" customHeight="1" x14ac:dyDescent="0.25"/>
    <row r="50" ht="34.5" customHeight="1" x14ac:dyDescent="0.25"/>
    <row r="51" ht="34.5" customHeight="1" x14ac:dyDescent="0.25"/>
    <row r="52" ht="34.5" customHeight="1" x14ac:dyDescent="0.25"/>
    <row r="53" ht="34.5" customHeight="1" x14ac:dyDescent="0.25"/>
    <row r="54" ht="34.5" customHeight="1" x14ac:dyDescent="0.25"/>
    <row r="55" ht="34.5" customHeight="1" x14ac:dyDescent="0.25"/>
    <row r="56" ht="34.5" customHeight="1" x14ac:dyDescent="0.25"/>
    <row r="57" ht="34.5" customHeight="1" x14ac:dyDescent="0.25"/>
    <row r="58" ht="34.5" customHeight="1" x14ac:dyDescent="0.25"/>
    <row r="59" ht="34.5" customHeight="1" x14ac:dyDescent="0.25"/>
    <row r="60" ht="34.5" customHeight="1" x14ac:dyDescent="0.25"/>
    <row r="61" ht="34.5" customHeight="1" x14ac:dyDescent="0.25"/>
    <row r="62" ht="34.5" customHeight="1" x14ac:dyDescent="0.25"/>
    <row r="63" ht="34.5" customHeight="1" x14ac:dyDescent="0.25"/>
    <row r="64" ht="34.5" customHeight="1" x14ac:dyDescent="0.25"/>
    <row r="65" ht="34.5" customHeight="1" x14ac:dyDescent="0.25"/>
    <row r="66" ht="34.5" customHeight="1" x14ac:dyDescent="0.25"/>
    <row r="67" ht="34.5" customHeight="1" x14ac:dyDescent="0.25"/>
    <row r="68" ht="34.5" customHeight="1" x14ac:dyDescent="0.25"/>
    <row r="69" ht="34.5" customHeight="1" x14ac:dyDescent="0.25"/>
    <row r="70" ht="34.5" customHeight="1" x14ac:dyDescent="0.25"/>
    <row r="71" ht="34.5" customHeight="1" x14ac:dyDescent="0.25"/>
    <row r="72" ht="34.5" customHeight="1" x14ac:dyDescent="0.25"/>
    <row r="73" ht="34.5" customHeight="1" x14ac:dyDescent="0.25"/>
    <row r="74" ht="34.5" customHeight="1" x14ac:dyDescent="0.25"/>
    <row r="75" ht="34.5" customHeight="1" x14ac:dyDescent="0.25"/>
    <row r="76" ht="34.5" customHeight="1" x14ac:dyDescent="0.25"/>
    <row r="77" ht="34.5" customHeight="1" x14ac:dyDescent="0.25"/>
    <row r="78" ht="34.5" customHeight="1" x14ac:dyDescent="0.25"/>
    <row r="79" ht="34.5" customHeight="1" x14ac:dyDescent="0.25"/>
    <row r="80" ht="34.5" customHeight="1" x14ac:dyDescent="0.25"/>
    <row r="81" ht="34.5" customHeight="1" x14ac:dyDescent="0.25"/>
    <row r="82" ht="34.5" customHeight="1" x14ac:dyDescent="0.25"/>
    <row r="83" ht="34.5" customHeight="1" x14ac:dyDescent="0.25"/>
    <row r="84" ht="34.5" customHeight="1" x14ac:dyDescent="0.25"/>
    <row r="85" ht="34.5" customHeight="1" x14ac:dyDescent="0.25"/>
    <row r="86" ht="34.5" customHeight="1" x14ac:dyDescent="0.25"/>
    <row r="87" ht="34.5" customHeight="1" x14ac:dyDescent="0.25"/>
    <row r="88" ht="34.5" customHeight="1" x14ac:dyDescent="0.25"/>
    <row r="89" ht="34.5" customHeight="1" x14ac:dyDescent="0.25"/>
    <row r="90" ht="34.5" customHeight="1" x14ac:dyDescent="0.25"/>
    <row r="91" ht="34.5" customHeight="1" x14ac:dyDescent="0.25"/>
    <row r="92" ht="34.5" customHeight="1" x14ac:dyDescent="0.25"/>
    <row r="93" ht="34.5" customHeight="1" x14ac:dyDescent="0.25"/>
    <row r="94" ht="34.5" customHeight="1" x14ac:dyDescent="0.25"/>
    <row r="95" ht="34.5" customHeight="1" x14ac:dyDescent="0.25"/>
    <row r="96" ht="34.5" customHeight="1" x14ac:dyDescent="0.25"/>
    <row r="97" ht="34.5" customHeight="1" x14ac:dyDescent="0.25"/>
    <row r="98" ht="34.5" customHeight="1" x14ac:dyDescent="0.25"/>
    <row r="99" ht="34.5" customHeight="1" x14ac:dyDescent="0.25"/>
    <row r="100" ht="34.5" customHeight="1" x14ac:dyDescent="0.25"/>
    <row r="101" ht="34.5" customHeight="1" x14ac:dyDescent="0.25"/>
    <row r="102" ht="34.5" customHeight="1" x14ac:dyDescent="0.25"/>
    <row r="103" ht="34.5" customHeight="1" x14ac:dyDescent="0.25"/>
    <row r="104" ht="34.5" customHeight="1" x14ac:dyDescent="0.25"/>
    <row r="105" ht="34.5" customHeight="1" x14ac:dyDescent="0.25"/>
    <row r="106" ht="34.5" customHeight="1" x14ac:dyDescent="0.25"/>
    <row r="107" ht="34.5" customHeight="1" x14ac:dyDescent="0.25"/>
    <row r="108" ht="34.5" customHeight="1" x14ac:dyDescent="0.25"/>
    <row r="109" ht="34.5" customHeight="1" x14ac:dyDescent="0.25"/>
    <row r="110" ht="34.5" customHeight="1" x14ac:dyDescent="0.25"/>
    <row r="111" ht="34.5" customHeight="1" x14ac:dyDescent="0.25"/>
    <row r="112" ht="34.5" customHeight="1" x14ac:dyDescent="0.25"/>
    <row r="113" ht="34.5" customHeight="1" x14ac:dyDescent="0.25"/>
    <row r="114" ht="34.5" customHeight="1" x14ac:dyDescent="0.25"/>
    <row r="115" ht="34.5" customHeight="1" x14ac:dyDescent="0.25"/>
    <row r="116" ht="34.5" customHeight="1" x14ac:dyDescent="0.25"/>
    <row r="117" ht="34.5" customHeight="1" x14ac:dyDescent="0.25"/>
    <row r="118" ht="34.5" customHeight="1" x14ac:dyDescent="0.25"/>
    <row r="119" ht="34.5" customHeight="1" x14ac:dyDescent="0.25"/>
    <row r="120" ht="34.5" customHeight="1" x14ac:dyDescent="0.25"/>
    <row r="121" ht="34.5" customHeight="1" x14ac:dyDescent="0.25"/>
    <row r="122" ht="34.5" customHeight="1" x14ac:dyDescent="0.25"/>
    <row r="123" ht="34.5" customHeight="1" x14ac:dyDescent="0.25"/>
    <row r="124" ht="34.5" customHeight="1" x14ac:dyDescent="0.25"/>
    <row r="125" ht="34.5" customHeight="1" x14ac:dyDescent="0.25"/>
    <row r="126" ht="34.5" customHeight="1" x14ac:dyDescent="0.25"/>
    <row r="127" ht="34.5" customHeight="1" x14ac:dyDescent="0.25"/>
    <row r="128" ht="34.5" customHeight="1" x14ac:dyDescent="0.25"/>
    <row r="129" ht="34.5" customHeight="1" x14ac:dyDescent="0.25"/>
    <row r="130" ht="34.5" customHeight="1" x14ac:dyDescent="0.25"/>
    <row r="131" ht="34.5" customHeight="1" x14ac:dyDescent="0.25"/>
    <row r="132" ht="34.5" customHeight="1" x14ac:dyDescent="0.25"/>
    <row r="133" ht="34.5" customHeight="1" x14ac:dyDescent="0.25"/>
    <row r="134" ht="34.5" customHeight="1" x14ac:dyDescent="0.25"/>
    <row r="135" ht="34.5" customHeight="1" x14ac:dyDescent="0.25"/>
    <row r="136" ht="34.5" customHeight="1" x14ac:dyDescent="0.25"/>
    <row r="137" ht="34.5" customHeight="1" x14ac:dyDescent="0.25"/>
    <row r="138" ht="34.5" customHeight="1" x14ac:dyDescent="0.25"/>
    <row r="139" ht="34.5" customHeight="1" x14ac:dyDescent="0.25"/>
    <row r="140" ht="34.5" customHeight="1" x14ac:dyDescent="0.25"/>
    <row r="141" ht="34.5" customHeight="1" x14ac:dyDescent="0.25"/>
    <row r="142" ht="34.5" customHeight="1" x14ac:dyDescent="0.25"/>
    <row r="143" ht="34.5" customHeight="1" x14ac:dyDescent="0.25"/>
    <row r="144" ht="34.5" customHeight="1" x14ac:dyDescent="0.25"/>
    <row r="145" ht="34.5" customHeight="1" x14ac:dyDescent="0.25"/>
    <row r="146" ht="34.5" customHeight="1" x14ac:dyDescent="0.25"/>
    <row r="147" ht="34.5" customHeight="1" x14ac:dyDescent="0.25"/>
    <row r="148" ht="34.5" customHeight="1" x14ac:dyDescent="0.25"/>
    <row r="149" ht="34.5" customHeight="1" x14ac:dyDescent="0.25"/>
    <row r="150" ht="34.5" customHeight="1" x14ac:dyDescent="0.25"/>
    <row r="151" ht="34.5" customHeight="1" x14ac:dyDescent="0.25"/>
    <row r="152" ht="34.5" customHeight="1" x14ac:dyDescent="0.25"/>
    <row r="153" ht="34.5" customHeight="1" x14ac:dyDescent="0.25"/>
    <row r="154" ht="34.5" customHeight="1" x14ac:dyDescent="0.25"/>
    <row r="155" ht="34.5" customHeight="1" x14ac:dyDescent="0.25"/>
    <row r="156" ht="34.5" customHeight="1" x14ac:dyDescent="0.25"/>
    <row r="157" ht="34.5" customHeight="1" x14ac:dyDescent="0.25"/>
    <row r="158" ht="34.5" customHeight="1" x14ac:dyDescent="0.25"/>
    <row r="159" ht="34.5" customHeight="1" x14ac:dyDescent="0.25"/>
    <row r="160" ht="34.5" customHeight="1" x14ac:dyDescent="0.25"/>
    <row r="161" ht="34.5" customHeight="1" x14ac:dyDescent="0.25"/>
    <row r="162" ht="34.5" customHeight="1" x14ac:dyDescent="0.25"/>
    <row r="163" ht="34.5" customHeight="1" x14ac:dyDescent="0.25"/>
    <row r="164" ht="34.5" customHeight="1" x14ac:dyDescent="0.25"/>
    <row r="165" ht="34.5" customHeight="1" x14ac:dyDescent="0.25"/>
    <row r="166" ht="34.5" customHeight="1" x14ac:dyDescent="0.25"/>
    <row r="167" ht="34.5" customHeight="1" x14ac:dyDescent="0.25"/>
    <row r="168" ht="34.5" customHeight="1" x14ac:dyDescent="0.25"/>
    <row r="169" ht="34.5" customHeight="1" x14ac:dyDescent="0.25"/>
    <row r="170" ht="34.5" customHeight="1" x14ac:dyDescent="0.25"/>
    <row r="171" ht="34.5" customHeight="1" x14ac:dyDescent="0.25"/>
    <row r="172" ht="34.5" customHeight="1" x14ac:dyDescent="0.25"/>
    <row r="173" ht="34.5" customHeight="1" x14ac:dyDescent="0.25"/>
    <row r="174" ht="34.5" customHeight="1" x14ac:dyDescent="0.25"/>
    <row r="175" ht="34.5" customHeight="1" x14ac:dyDescent="0.25"/>
    <row r="176" ht="34.5" customHeight="1" x14ac:dyDescent="0.25"/>
    <row r="177" ht="34.5" customHeight="1" x14ac:dyDescent="0.25"/>
    <row r="178" ht="34.5" customHeight="1" x14ac:dyDescent="0.25"/>
    <row r="179" ht="34.5" customHeight="1" x14ac:dyDescent="0.25"/>
    <row r="180" ht="34.5" customHeight="1" x14ac:dyDescent="0.25"/>
    <row r="181" ht="34.5" customHeight="1" x14ac:dyDescent="0.25"/>
    <row r="182" ht="34.5" customHeight="1" x14ac:dyDescent="0.25"/>
    <row r="183" ht="34.5" customHeight="1" x14ac:dyDescent="0.25"/>
    <row r="184" ht="34.5" customHeight="1" x14ac:dyDescent="0.25"/>
    <row r="185" ht="34.5" customHeight="1" x14ac:dyDescent="0.25"/>
    <row r="186" ht="34.5" customHeight="1" x14ac:dyDescent="0.25"/>
    <row r="187" ht="34.5" customHeight="1" x14ac:dyDescent="0.25"/>
    <row r="188" ht="34.5" customHeight="1" x14ac:dyDescent="0.25"/>
    <row r="189" ht="34.5" customHeight="1" x14ac:dyDescent="0.25"/>
    <row r="190" ht="34.5" customHeight="1" x14ac:dyDescent="0.25"/>
    <row r="191" ht="34.5" customHeight="1" x14ac:dyDescent="0.25"/>
    <row r="192" ht="34.5" customHeight="1" x14ac:dyDescent="0.25"/>
    <row r="193" ht="34.5" customHeight="1" x14ac:dyDescent="0.25"/>
    <row r="194" ht="34.5" customHeight="1" x14ac:dyDescent="0.25"/>
    <row r="195" ht="34.5" customHeight="1" x14ac:dyDescent="0.25"/>
    <row r="196" ht="34.5" customHeight="1" x14ac:dyDescent="0.25"/>
    <row r="197" ht="34.5" customHeight="1" x14ac:dyDescent="0.25"/>
    <row r="198" ht="34.5" customHeight="1" x14ac:dyDescent="0.25"/>
    <row r="199" ht="34.5" customHeight="1" x14ac:dyDescent="0.25"/>
    <row r="200" ht="34.5" customHeight="1" x14ac:dyDescent="0.25"/>
    <row r="201" ht="34.5" customHeight="1" x14ac:dyDescent="0.25"/>
    <row r="202" ht="34.5" customHeight="1" x14ac:dyDescent="0.25"/>
    <row r="203" ht="34.5" customHeight="1" x14ac:dyDescent="0.25"/>
    <row r="204" ht="34.5" customHeight="1" x14ac:dyDescent="0.25"/>
    <row r="205" ht="34.5" customHeight="1" x14ac:dyDescent="0.25"/>
    <row r="206" ht="34.5" customHeight="1" x14ac:dyDescent="0.25"/>
    <row r="207" ht="34.5" customHeight="1" x14ac:dyDescent="0.25"/>
    <row r="208" ht="34.5" customHeight="1" x14ac:dyDescent="0.25"/>
    <row r="209" ht="34.5" customHeight="1" x14ac:dyDescent="0.25"/>
    <row r="210" ht="34.5" customHeight="1" x14ac:dyDescent="0.25"/>
    <row r="211" ht="34.5" customHeight="1" x14ac:dyDescent="0.25"/>
    <row r="212" ht="34.5" customHeight="1" x14ac:dyDescent="0.25"/>
    <row r="213" ht="34.5" customHeight="1" x14ac:dyDescent="0.25"/>
    <row r="214" ht="34.5" customHeight="1" x14ac:dyDescent="0.25"/>
    <row r="215" ht="34.5" customHeight="1" x14ac:dyDescent="0.25"/>
    <row r="216" ht="34.5" customHeight="1" x14ac:dyDescent="0.25"/>
    <row r="217" ht="34.5" customHeight="1" x14ac:dyDescent="0.25"/>
    <row r="218" ht="34.5" customHeight="1" x14ac:dyDescent="0.25"/>
    <row r="219" ht="34.5" customHeight="1" x14ac:dyDescent="0.25"/>
    <row r="220" ht="34.5" customHeight="1" x14ac:dyDescent="0.25"/>
    <row r="221" ht="34.5" customHeight="1" x14ac:dyDescent="0.25"/>
    <row r="222" ht="34.5" customHeight="1" x14ac:dyDescent="0.25"/>
    <row r="223" ht="34.5" customHeight="1" x14ac:dyDescent="0.25"/>
    <row r="224" ht="34.5" customHeight="1" x14ac:dyDescent="0.25"/>
    <row r="225" ht="34.5" customHeight="1" x14ac:dyDescent="0.25"/>
    <row r="226" ht="34.5" customHeight="1" x14ac:dyDescent="0.25"/>
    <row r="227" ht="34.5" customHeight="1" x14ac:dyDescent="0.25"/>
    <row r="228" ht="34.5" customHeight="1" x14ac:dyDescent="0.25"/>
    <row r="229" ht="34.5" customHeight="1" x14ac:dyDescent="0.25"/>
  </sheetData>
  <pageMargins left="0.7" right="0.7" top="0.9" bottom="0.75" header="0.3" footer="0.3"/>
  <pageSetup scale="84" orientation="portrait" verticalDpi="1200" r:id="rId1"/>
  <headerFooter differentFirst="1">
    <firstHeader>&amp;C&amp;G</firstHeader>
    <firstFooter>&amp;LShort Form Instructions&amp;R04/29/2019</firstFooter>
  </headerFooter>
  <rowBreaks count="1" manualBreakCount="1">
    <brk id="21" max="3" man="1"/>
  </rowBreaks>
  <colBreaks count="1" manualBreakCount="1">
    <brk id="1" max="35" man="1"/>
  </col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30"/>
  <sheetViews>
    <sheetView showGridLines="0" zoomScale="70" zoomScaleNormal="70" workbookViewId="0">
      <selection activeCell="F3" sqref="F3"/>
    </sheetView>
  </sheetViews>
  <sheetFormatPr defaultRowHeight="17.25" x14ac:dyDescent="0.3"/>
  <cols>
    <col min="1" max="1" width="3.85546875" style="1" customWidth="1"/>
    <col min="2" max="2" width="11.28515625" style="1" customWidth="1"/>
    <col min="3" max="3" width="7.28515625" style="1" customWidth="1"/>
    <col min="4" max="4" width="3.42578125" style="1" customWidth="1"/>
    <col min="5" max="5" width="33.5703125" style="1" customWidth="1"/>
    <col min="6" max="6" width="43.7109375" style="1" customWidth="1"/>
    <col min="7" max="7" width="50.7109375" style="22" customWidth="1"/>
    <col min="8" max="8" width="88.42578125" style="39" customWidth="1"/>
    <col min="9" max="9" width="43.7109375" style="38" customWidth="1"/>
    <col min="10" max="16384" width="9.140625" style="1"/>
  </cols>
  <sheetData>
    <row r="1" spans="1:9" ht="26.25" x14ac:dyDescent="0.45">
      <c r="A1" s="60" t="s">
        <v>10</v>
      </c>
      <c r="B1" s="5" t="s">
        <v>39</v>
      </c>
      <c r="C1" s="2"/>
      <c r="D1" s="2"/>
      <c r="E1" s="2"/>
      <c r="F1" s="66"/>
    </row>
    <row r="2" spans="1:9" ht="20.25" x14ac:dyDescent="0.35">
      <c r="A2" s="60"/>
      <c r="B2" s="4" t="s">
        <v>40</v>
      </c>
      <c r="C2" s="3"/>
      <c r="D2" s="3"/>
      <c r="E2" s="3"/>
      <c r="F2" s="67"/>
    </row>
    <row r="3" spans="1:9" s="16" customFormat="1" ht="35.1" customHeight="1" x14ac:dyDescent="0.3">
      <c r="A3" s="61" t="s">
        <v>17</v>
      </c>
      <c r="B3" s="61"/>
      <c r="C3" s="21">
        <v>1</v>
      </c>
      <c r="D3" s="64" t="s">
        <v>41</v>
      </c>
      <c r="E3" s="64"/>
      <c r="F3" s="29" t="s">
        <v>7</v>
      </c>
      <c r="G3" s="22" t="str">
        <f>IF(LEN(F3)&gt;36,"&lt; Make sure all text is showing","")</f>
        <v/>
      </c>
      <c r="H3" s="40"/>
      <c r="I3" s="23" t="str">
        <f>F3</f>
        <v>Enter text</v>
      </c>
    </row>
    <row r="4" spans="1:9" s="16" customFormat="1" x14ac:dyDescent="0.3">
      <c r="A4" s="61"/>
      <c r="B4" s="61"/>
      <c r="C4" s="21">
        <v>2</v>
      </c>
      <c r="D4" s="68" t="s">
        <v>18</v>
      </c>
      <c r="E4" s="68"/>
      <c r="F4" s="68"/>
      <c r="G4" s="22"/>
      <c r="H4" s="39"/>
      <c r="I4" s="38"/>
    </row>
    <row r="5" spans="1:9" s="16" customFormat="1" ht="18" customHeight="1" x14ac:dyDescent="0.3">
      <c r="A5" s="61"/>
      <c r="B5" s="61"/>
      <c r="C5" s="21" t="s">
        <v>19</v>
      </c>
      <c r="D5" s="69" t="s">
        <v>20</v>
      </c>
      <c r="E5" s="69"/>
      <c r="F5" s="29" t="s">
        <v>7</v>
      </c>
      <c r="G5" s="22"/>
      <c r="H5" s="39"/>
      <c r="I5" s="38"/>
    </row>
    <row r="6" spans="1:9" s="16" customFormat="1" ht="18" customHeight="1" x14ac:dyDescent="0.3">
      <c r="A6" s="61"/>
      <c r="B6" s="61"/>
      <c r="C6" s="21" t="s">
        <v>21</v>
      </c>
      <c r="D6" s="69" t="s">
        <v>22</v>
      </c>
      <c r="E6" s="69"/>
      <c r="F6" s="19" t="s">
        <v>9</v>
      </c>
      <c r="G6" s="22"/>
      <c r="H6" s="39"/>
      <c r="I6" s="38"/>
    </row>
    <row r="7" spans="1:9" s="16" customFormat="1" x14ac:dyDescent="0.3">
      <c r="A7" s="61"/>
      <c r="B7" s="61"/>
      <c r="C7" s="21">
        <v>3</v>
      </c>
      <c r="D7" s="68" t="s">
        <v>23</v>
      </c>
      <c r="E7" s="68"/>
      <c r="F7" s="68"/>
      <c r="G7" s="22"/>
      <c r="H7" s="39"/>
      <c r="I7" s="38"/>
    </row>
    <row r="8" spans="1:9" s="16" customFormat="1" ht="18" customHeight="1" x14ac:dyDescent="0.3">
      <c r="A8" s="61"/>
      <c r="B8" s="61"/>
      <c r="C8" s="21" t="s">
        <v>24</v>
      </c>
      <c r="D8" s="69" t="s">
        <v>25</v>
      </c>
      <c r="E8" s="69"/>
      <c r="F8" s="29" t="s">
        <v>7</v>
      </c>
      <c r="G8" s="22"/>
      <c r="H8" s="40"/>
      <c r="I8" s="23" t="str">
        <f>F8</f>
        <v>Enter text</v>
      </c>
    </row>
    <row r="9" spans="1:9" s="16" customFormat="1" ht="18" customHeight="1" x14ac:dyDescent="0.3">
      <c r="A9" s="61"/>
      <c r="B9" s="61"/>
      <c r="C9" s="21" t="s">
        <v>26</v>
      </c>
      <c r="D9" s="69" t="s">
        <v>27</v>
      </c>
      <c r="E9" s="69"/>
      <c r="F9" s="19" t="s">
        <v>9</v>
      </c>
      <c r="G9" s="22"/>
      <c r="H9" s="39"/>
      <c r="I9" s="38"/>
    </row>
    <row r="10" spans="1:9" s="16" customFormat="1" ht="18" customHeight="1" x14ac:dyDescent="0.3">
      <c r="A10" s="61"/>
      <c r="B10" s="61"/>
      <c r="C10" s="21" t="s">
        <v>28</v>
      </c>
      <c r="D10" s="70" t="s">
        <v>42</v>
      </c>
      <c r="E10" s="70"/>
      <c r="F10" s="19" t="s">
        <v>9</v>
      </c>
      <c r="G10" s="22"/>
      <c r="H10" s="39"/>
      <c r="I10" s="38"/>
    </row>
    <row r="11" spans="1:9" s="16" customFormat="1" ht="35.1" customHeight="1" x14ac:dyDescent="0.3">
      <c r="A11" s="61" t="s">
        <v>4</v>
      </c>
      <c r="B11" s="62"/>
      <c r="C11" s="21">
        <v>4</v>
      </c>
      <c r="D11" s="64" t="s">
        <v>5</v>
      </c>
      <c r="E11" s="64"/>
      <c r="F11" s="29" t="s">
        <v>7</v>
      </c>
      <c r="G11" s="22" t="str">
        <f>IF(LEN(F11)&gt;36,"&lt; Make sure all text is showing","")</f>
        <v/>
      </c>
      <c r="H11" s="40"/>
      <c r="I11" s="23" t="str">
        <f>F11</f>
        <v>Enter text</v>
      </c>
    </row>
    <row r="12" spans="1:9" s="16" customFormat="1" ht="18" customHeight="1" x14ac:dyDescent="0.3">
      <c r="A12" s="62"/>
      <c r="B12" s="62"/>
      <c r="C12" s="21">
        <v>5</v>
      </c>
      <c r="D12" s="64" t="s">
        <v>61</v>
      </c>
      <c r="E12" s="64"/>
      <c r="F12" s="29" t="s">
        <v>7</v>
      </c>
      <c r="G12" s="22" t="str">
        <f>IF(LEN(F12)&gt;22,"&lt; Make sure all text is showing","")</f>
        <v/>
      </c>
      <c r="H12" s="40"/>
      <c r="I12" s="23" t="str">
        <f>F12</f>
        <v>Enter text</v>
      </c>
    </row>
    <row r="13" spans="1:9" s="16" customFormat="1" ht="35.25" customHeight="1" x14ac:dyDescent="0.3">
      <c r="A13" s="62"/>
      <c r="B13" s="62"/>
      <c r="C13" s="21">
        <v>6</v>
      </c>
      <c r="D13" s="65" t="s">
        <v>29</v>
      </c>
      <c r="E13" s="65"/>
      <c r="F13" s="20" t="s">
        <v>8</v>
      </c>
      <c r="G13" s="22"/>
      <c r="H13" s="39"/>
      <c r="I13" s="38"/>
    </row>
    <row r="14" spans="1:9" s="16" customFormat="1" ht="18" customHeight="1" x14ac:dyDescent="0.3">
      <c r="A14" s="62"/>
      <c r="B14" s="62"/>
      <c r="C14" s="21" t="s">
        <v>0</v>
      </c>
      <c r="D14" s="64" t="s">
        <v>30</v>
      </c>
      <c r="E14" s="64"/>
      <c r="F14" s="20" t="s">
        <v>8</v>
      </c>
      <c r="G14" s="22"/>
      <c r="H14" s="39"/>
      <c r="I14" s="38"/>
    </row>
    <row r="15" spans="1:9" s="16" customFormat="1" ht="18" customHeight="1" x14ac:dyDescent="0.3">
      <c r="A15" s="62"/>
      <c r="B15" s="62"/>
      <c r="C15" s="21" t="s">
        <v>1</v>
      </c>
      <c r="D15" s="64" t="s">
        <v>56</v>
      </c>
      <c r="E15" s="64"/>
      <c r="F15" s="20" t="s">
        <v>8</v>
      </c>
      <c r="G15" s="22"/>
      <c r="H15" s="39"/>
      <c r="I15" s="38"/>
    </row>
    <row r="16" spans="1:9" ht="35.1" customHeight="1" x14ac:dyDescent="0.3">
      <c r="A16" s="62"/>
      <c r="B16" s="62"/>
      <c r="C16" s="63">
        <v>8</v>
      </c>
      <c r="D16" s="65" t="s">
        <v>6</v>
      </c>
      <c r="E16" s="65"/>
      <c r="F16" s="65"/>
    </row>
    <row r="17" spans="1:9" s="18" customFormat="1" ht="35.1" customHeight="1" x14ac:dyDescent="0.3">
      <c r="A17" s="62"/>
      <c r="B17" s="62"/>
      <c r="C17" s="63"/>
      <c r="D17" s="71"/>
      <c r="E17" s="71"/>
      <c r="F17" s="71"/>
      <c r="G17" s="22" t="str">
        <f>IF(Line_6&lt;51, "&lt; Explain how this group qualifies as a large group on line 8.",IF(LEN(D17)&gt;70,"&lt; Make sure all text is showing",""))</f>
        <v/>
      </c>
      <c r="H17" s="39" t="s">
        <v>60</v>
      </c>
      <c r="I17" s="38"/>
    </row>
    <row r="18" spans="1:9" s="16" customFormat="1" ht="18" customHeight="1" x14ac:dyDescent="0.3">
      <c r="A18" s="61" t="s">
        <v>3</v>
      </c>
      <c r="B18" s="61"/>
      <c r="C18" s="21">
        <v>9</v>
      </c>
      <c r="D18" s="64" t="s">
        <v>2</v>
      </c>
      <c r="E18" s="64"/>
      <c r="F18" s="19" t="s">
        <v>9</v>
      </c>
      <c r="G18" s="22"/>
      <c r="H18" s="39"/>
      <c r="I18" s="38"/>
    </row>
    <row r="19" spans="1:9" s="16" customFormat="1" ht="35.1" customHeight="1" x14ac:dyDescent="0.3">
      <c r="A19" s="61"/>
      <c r="B19" s="61"/>
      <c r="C19" s="21" t="s">
        <v>63</v>
      </c>
      <c r="D19" s="65" t="s">
        <v>75</v>
      </c>
      <c r="E19" s="65"/>
      <c r="F19" s="41">
        <f>IF((Line_3b="Enter a date")+(Line_3b&gt;Line_9)&gt;0,0,NETWORKDAYS(Line_3b_FirstBusDay,Line_9,Holidays)-1)</f>
        <v>0</v>
      </c>
      <c r="G19" s="22"/>
      <c r="H19" s="39"/>
      <c r="I19" s="38"/>
    </row>
    <row r="20" spans="1:9" s="16" customFormat="1" ht="35.1" customHeight="1" x14ac:dyDescent="0.3">
      <c r="A20" s="61"/>
      <c r="B20" s="61"/>
      <c r="C20" s="21" t="s">
        <v>64</v>
      </c>
      <c r="D20" s="65" t="s">
        <v>50</v>
      </c>
      <c r="E20" s="65"/>
      <c r="F20" s="41">
        <f>IF((Line_3c="Enter a date")+(Line_3c&gt;Line_9)&gt;0,0,NETWORKDAYS(Line_3c_FirstBusDay,Line_9,Holidays)-1)</f>
        <v>0</v>
      </c>
      <c r="G20" s="22"/>
      <c r="H20" s="39"/>
      <c r="I20" s="38"/>
    </row>
    <row r="21" spans="1:9" s="16" customFormat="1" ht="35.1" customHeight="1" x14ac:dyDescent="0.3">
      <c r="A21" s="61"/>
      <c r="B21" s="61"/>
      <c r="C21" s="63" t="s">
        <v>65</v>
      </c>
      <c r="D21" s="65" t="s">
        <v>76</v>
      </c>
      <c r="E21" s="65"/>
      <c r="F21" s="65"/>
      <c r="G21" s="22"/>
      <c r="H21" s="39"/>
      <c r="I21" s="38"/>
    </row>
    <row r="22" spans="1:9" s="18" customFormat="1" ht="35.1" customHeight="1" x14ac:dyDescent="0.3">
      <c r="A22" s="61"/>
      <c r="B22" s="61"/>
      <c r="C22" s="63"/>
      <c r="D22" s="71"/>
      <c r="E22" s="71"/>
      <c r="F22" s="71"/>
      <c r="G22" s="22" t="str">
        <f>IF(OR(Line_10a&gt;30,Line_10b&gt;30)*(Line_10c=""),"&lt; Provide a reason for filing late on line 14c.",IF(LEN(D22)&gt;70,"&lt; Make sure all text is showing",""))</f>
        <v/>
      </c>
      <c r="H22" s="39" t="s">
        <v>31</v>
      </c>
      <c r="I22" s="38"/>
    </row>
    <row r="23" spans="1:9" s="16" customFormat="1" ht="33" customHeight="1" x14ac:dyDescent="0.3">
      <c r="A23" s="73" t="s">
        <v>62</v>
      </c>
      <c r="B23" s="74"/>
      <c r="C23" s="74"/>
      <c r="D23" s="74"/>
      <c r="E23" s="74"/>
      <c r="F23" s="74"/>
      <c r="G23" s="22"/>
      <c r="H23" s="39"/>
      <c r="I23" s="38"/>
    </row>
    <row r="24" spans="1:9" ht="34.5" customHeight="1" x14ac:dyDescent="0.3">
      <c r="A24" s="72" t="s">
        <v>32</v>
      </c>
      <c r="B24" s="72"/>
      <c r="C24" s="72"/>
      <c r="D24" s="72"/>
      <c r="E24" s="72"/>
      <c r="F24" s="72"/>
    </row>
    <row r="25" spans="1:9" ht="18" customHeight="1" x14ac:dyDescent="0.3">
      <c r="A25" s="79">
        <v>11</v>
      </c>
      <c r="B25" s="80" t="s">
        <v>33</v>
      </c>
      <c r="C25" s="80"/>
      <c r="D25" s="80"/>
      <c r="E25" s="80"/>
      <c r="F25" s="80"/>
    </row>
    <row r="26" spans="1:9" ht="18" customHeight="1" x14ac:dyDescent="0.3">
      <c r="A26" s="79"/>
      <c r="B26" s="37" t="b">
        <v>0</v>
      </c>
      <c r="C26" s="75" t="s">
        <v>34</v>
      </c>
      <c r="D26" s="75"/>
      <c r="E26" s="75"/>
      <c r="F26" s="75"/>
      <c r="G26" s="22" t="str">
        <f>IF(AND($B$26=TRUE,$B$27=TRUE),"&lt; Choose only one on line 16, Yes or No.","")</f>
        <v/>
      </c>
    </row>
    <row r="27" spans="1:9" ht="35.1" customHeight="1" x14ac:dyDescent="0.3">
      <c r="A27" s="79"/>
      <c r="B27" s="37" t="b">
        <v>0</v>
      </c>
      <c r="C27" s="75" t="s">
        <v>35</v>
      </c>
      <c r="D27" s="75"/>
      <c r="E27" s="75"/>
      <c r="F27" s="75"/>
      <c r="G27" s="22" t="str">
        <f>IF(AND($B$26=TRUE,$B$27=TRUE),"&lt; Choose only one on line 16, Yes or No.","")</f>
        <v/>
      </c>
    </row>
    <row r="28" spans="1:9" ht="18" customHeight="1" x14ac:dyDescent="0.3">
      <c r="A28" s="79">
        <v>12</v>
      </c>
      <c r="B28" s="76" t="s">
        <v>36</v>
      </c>
      <c r="C28" s="77"/>
      <c r="D28" s="77"/>
      <c r="E28" s="77"/>
      <c r="F28" s="78"/>
    </row>
    <row r="29" spans="1:9" ht="18" customHeight="1" x14ac:dyDescent="0.3">
      <c r="A29" s="79"/>
      <c r="B29" s="37" t="b">
        <v>0</v>
      </c>
      <c r="C29" s="75" t="s">
        <v>37</v>
      </c>
      <c r="D29" s="75"/>
      <c r="E29" s="75"/>
      <c r="F29" s="75"/>
      <c r="G29" s="22" t="str">
        <f>IF(AND($B$29=TRUE,$B$30=TRUE),"&lt; Choose only one on line 17, Yes or No.","")</f>
        <v/>
      </c>
    </row>
    <row r="30" spans="1:9" ht="35.1" customHeight="1" x14ac:dyDescent="0.3">
      <c r="A30" s="79"/>
      <c r="B30" s="37" t="b">
        <v>0</v>
      </c>
      <c r="C30" s="75" t="s">
        <v>38</v>
      </c>
      <c r="D30" s="75"/>
      <c r="E30" s="75"/>
      <c r="F30" s="75"/>
      <c r="G30" s="22" t="str">
        <f>IF(AND($B$29=TRUE,$B$30=TRUE),"&lt; Choose only one on line 17, Yes or No.","")</f>
        <v/>
      </c>
    </row>
  </sheetData>
  <sheetProtection algorithmName="SHA-512" hashValue="/U/rm3OpygsE451gUFwvYrEsGsoNXm9zmmNyURbb0brBSaNEglM787/82y0uYNLieYGyB9MOrcAX2GVSIiwDBg==" saltValue="xvrzCV+/naHQ1b0rzCKmJQ==" spinCount="100000" sheet="1" objects="1" scenarios="1" formatRows="0"/>
  <mergeCells count="37">
    <mergeCell ref="C30:F30"/>
    <mergeCell ref="B28:F28"/>
    <mergeCell ref="A25:A27"/>
    <mergeCell ref="A28:A30"/>
    <mergeCell ref="B25:F25"/>
    <mergeCell ref="C26:F26"/>
    <mergeCell ref="C27:F27"/>
    <mergeCell ref="C29:F29"/>
    <mergeCell ref="D9:E9"/>
    <mergeCell ref="D10:E10"/>
    <mergeCell ref="D15:E15"/>
    <mergeCell ref="D17:F17"/>
    <mergeCell ref="A24:F24"/>
    <mergeCell ref="A23:F23"/>
    <mergeCell ref="D20:E20"/>
    <mergeCell ref="C21:C22"/>
    <mergeCell ref="A18:B22"/>
    <mergeCell ref="D18:E18"/>
    <mergeCell ref="D21:F21"/>
    <mergeCell ref="D22:F22"/>
    <mergeCell ref="D19:E19"/>
    <mergeCell ref="A1:A2"/>
    <mergeCell ref="A11:B17"/>
    <mergeCell ref="C16:C17"/>
    <mergeCell ref="D11:E11"/>
    <mergeCell ref="D12:E12"/>
    <mergeCell ref="D13:E13"/>
    <mergeCell ref="D14:E14"/>
    <mergeCell ref="D16:F16"/>
    <mergeCell ref="F1:F2"/>
    <mergeCell ref="D3:E3"/>
    <mergeCell ref="D7:F7"/>
    <mergeCell ref="A3:B10"/>
    <mergeCell ref="D4:F4"/>
    <mergeCell ref="D5:E5"/>
    <mergeCell ref="D6:E6"/>
    <mergeCell ref="D8:E8"/>
  </mergeCells>
  <conditionalFormatting sqref="D17:F17">
    <cfRule type="expression" dxfId="20" priority="28">
      <formula>$F$13&gt;=51</formula>
    </cfRule>
    <cfRule type="expression" dxfId="19" priority="32">
      <formula>AND($F$13&lt;51,$D$17="")</formula>
    </cfRule>
  </conditionalFormatting>
  <conditionalFormatting sqref="D22:F22">
    <cfRule type="expression" dxfId="18" priority="27">
      <formula>AND($F$19&lt;=30,$F$20&lt;=30)</formula>
    </cfRule>
    <cfRule type="expression" dxfId="17" priority="31">
      <formula>AND(OR($F$19&gt;30,$F$20&gt;30),$D$22="")</formula>
    </cfRule>
  </conditionalFormatting>
  <conditionalFormatting sqref="F3 F11:F12">
    <cfRule type="cellIs" dxfId="16" priority="26" operator="equal">
      <formula>"Enter text"</formula>
    </cfRule>
  </conditionalFormatting>
  <conditionalFormatting sqref="F10">
    <cfRule type="cellIs" dxfId="15" priority="25" operator="equal">
      <formula>"Enter a date"</formula>
    </cfRule>
  </conditionalFormatting>
  <conditionalFormatting sqref="F13:F15">
    <cfRule type="cellIs" dxfId="14" priority="24" operator="equal">
      <formula>"Enter a number"</formula>
    </cfRule>
  </conditionalFormatting>
  <conditionalFormatting sqref="F6">
    <cfRule type="cellIs" dxfId="13" priority="15" operator="equal">
      <formula>"Enter a date"</formula>
    </cfRule>
  </conditionalFormatting>
  <conditionalFormatting sqref="F5">
    <cfRule type="cellIs" dxfId="12" priority="14" operator="equal">
      <formula>"Enter text"</formula>
    </cfRule>
  </conditionalFormatting>
  <conditionalFormatting sqref="F8">
    <cfRule type="cellIs" dxfId="11" priority="13" operator="equal">
      <formula>"Enter text"</formula>
    </cfRule>
  </conditionalFormatting>
  <conditionalFormatting sqref="B29:B30">
    <cfRule type="expression" dxfId="10" priority="12">
      <formula>AND($B$29=FALSE,$B$30=FALSE)</formula>
    </cfRule>
  </conditionalFormatting>
  <conditionalFormatting sqref="B26:B27">
    <cfRule type="expression" dxfId="9" priority="11">
      <formula>AND($B$26=FALSE,$B$27=FALSE)</formula>
    </cfRule>
  </conditionalFormatting>
  <conditionalFormatting sqref="F9">
    <cfRule type="cellIs" dxfId="8" priority="2" operator="equal">
      <formula>"Enter a date"</formula>
    </cfRule>
  </conditionalFormatting>
  <conditionalFormatting sqref="F18">
    <cfRule type="cellIs" dxfId="7" priority="1" operator="equal">
      <formula>"Enter a date"</formula>
    </cfRule>
  </conditionalFormatting>
  <dataValidations count="3">
    <dataValidation type="whole" operator="greaterThanOrEqual" showInputMessage="1" showErrorMessage="1" error="You must enter a number." sqref="F13:F15">
      <formula1>0</formula1>
    </dataValidation>
    <dataValidation type="textLength" operator="greaterThanOrEqual" showInputMessage="1" showErrorMessage="1" error="You must enter the corresponding information." sqref="F3 F5 F8 F11:F12">
      <formula1>0</formula1>
    </dataValidation>
    <dataValidation type="date" operator="greaterThan" showInputMessage="1" showErrorMessage="1" error="You must enter a date." sqref="F6 F9:F10 F18">
      <formula1>40179</formula1>
    </dataValidation>
  </dataValidations>
  <pageMargins left="0.5" right="0.5" top="0.75" bottom="0.75" header="0.3" footer="0.3"/>
  <pageSetup scale="92" orientation="portrait" verticalDpi="1200" r:id="rId1"/>
  <headerFooter>
    <oddFooter>&amp;L&amp;"Segoe UI,Regular"&amp;9SHORT FORM ED.6&amp;R&amp;"Segoe UI,Regular"&amp;9 04/29/2019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0</xdr:colOff>
                    <xdr:row>25</xdr:row>
                    <xdr:rowOff>0</xdr:rowOff>
                  </from>
                  <to>
                    <xdr:col>1</xdr:col>
                    <xdr:colOff>733425</xdr:colOff>
                    <xdr:row>26</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0</xdr:colOff>
                    <xdr:row>26</xdr:row>
                    <xdr:rowOff>0</xdr:rowOff>
                  </from>
                  <to>
                    <xdr:col>1</xdr:col>
                    <xdr:colOff>733425</xdr:colOff>
                    <xdr:row>26</xdr:row>
                    <xdr:rowOff>228600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0</xdr:colOff>
                    <xdr:row>28</xdr:row>
                    <xdr:rowOff>0</xdr:rowOff>
                  </from>
                  <to>
                    <xdr:col>1</xdr:col>
                    <xdr:colOff>733425</xdr:colOff>
                    <xdr:row>29</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0</xdr:colOff>
                    <xdr:row>29</xdr:row>
                    <xdr:rowOff>0</xdr:rowOff>
                  </from>
                  <to>
                    <xdr:col>1</xdr:col>
                    <xdr:colOff>733425</xdr:colOff>
                    <xdr:row>29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GridLines="0" zoomScaleNormal="100" workbookViewId="0">
      <selection activeCell="B3" sqref="B3"/>
    </sheetView>
  </sheetViews>
  <sheetFormatPr defaultRowHeight="15" x14ac:dyDescent="0.25"/>
  <cols>
    <col min="1" max="1" width="13.28515625" customWidth="1"/>
    <col min="2" max="2" width="17.5703125" customWidth="1"/>
    <col min="3" max="3" width="18.85546875" customWidth="1"/>
    <col min="4" max="4" width="143.28515625" customWidth="1"/>
  </cols>
  <sheetData>
    <row r="1" spans="1:4" ht="17.25" customHeight="1" x14ac:dyDescent="0.3">
      <c r="A1" s="43" t="s">
        <v>67</v>
      </c>
      <c r="B1" s="42"/>
      <c r="C1" s="42"/>
      <c r="D1" s="42"/>
    </row>
    <row r="2" spans="1:4" ht="69" x14ac:dyDescent="0.25">
      <c r="A2" s="56" t="s">
        <v>66</v>
      </c>
      <c r="B2" s="58" t="s">
        <v>81</v>
      </c>
      <c r="C2" s="58" t="s">
        <v>68</v>
      </c>
      <c r="D2" s="57" t="s">
        <v>83</v>
      </c>
    </row>
    <row r="3" spans="1:4" ht="17.25" x14ac:dyDescent="0.25">
      <c r="A3" s="17">
        <v>1</v>
      </c>
      <c r="B3" s="59"/>
      <c r="C3" s="59"/>
      <c r="D3" s="59"/>
    </row>
    <row r="4" spans="1:4" ht="17.25" x14ac:dyDescent="0.25">
      <c r="A4" s="17">
        <v>2</v>
      </c>
      <c r="B4" s="59"/>
      <c r="C4" s="59"/>
      <c r="D4" s="59"/>
    </row>
    <row r="5" spans="1:4" ht="17.25" x14ac:dyDescent="0.25">
      <c r="A5" s="17">
        <v>3</v>
      </c>
      <c r="B5" s="59"/>
      <c r="C5" s="59"/>
      <c r="D5" s="59"/>
    </row>
    <row r="6" spans="1:4" ht="17.25" x14ac:dyDescent="0.25">
      <c r="A6" s="17">
        <v>4</v>
      </c>
      <c r="B6" s="59"/>
      <c r="C6" s="59"/>
      <c r="D6" s="59"/>
    </row>
    <row r="7" spans="1:4" ht="17.25" x14ac:dyDescent="0.25">
      <c r="A7" s="17">
        <v>5</v>
      </c>
      <c r="B7" s="59"/>
      <c r="C7" s="59"/>
      <c r="D7" s="59"/>
    </row>
    <row r="8" spans="1:4" ht="17.25" x14ac:dyDescent="0.25">
      <c r="A8" s="17">
        <v>6</v>
      </c>
      <c r="B8" s="59"/>
      <c r="C8" s="59"/>
      <c r="D8" s="59"/>
    </row>
    <row r="9" spans="1:4" ht="17.25" x14ac:dyDescent="0.25">
      <c r="A9" s="17">
        <v>7</v>
      </c>
      <c r="B9" s="59"/>
      <c r="C9" s="59"/>
      <c r="D9" s="59"/>
    </row>
    <row r="10" spans="1:4" ht="17.25" x14ac:dyDescent="0.25">
      <c r="A10" s="17">
        <v>8</v>
      </c>
      <c r="B10" s="59"/>
      <c r="C10" s="59"/>
      <c r="D10" s="59"/>
    </row>
    <row r="11" spans="1:4" ht="17.25" x14ac:dyDescent="0.25">
      <c r="A11" s="17">
        <v>9</v>
      </c>
      <c r="B11" s="59"/>
      <c r="C11" s="59"/>
      <c r="D11" s="59"/>
    </row>
    <row r="12" spans="1:4" ht="17.25" x14ac:dyDescent="0.25">
      <c r="A12" s="17">
        <v>10</v>
      </c>
      <c r="B12" s="59"/>
      <c r="C12" s="59"/>
      <c r="D12" s="59"/>
    </row>
    <row r="13" spans="1:4" ht="17.25" x14ac:dyDescent="0.25">
      <c r="A13" s="17">
        <v>11</v>
      </c>
      <c r="B13" s="59"/>
      <c r="C13" s="59"/>
      <c r="D13" s="59"/>
    </row>
    <row r="14" spans="1:4" ht="17.25" x14ac:dyDescent="0.25">
      <c r="A14" s="17">
        <v>12</v>
      </c>
      <c r="B14" s="59"/>
      <c r="C14" s="59"/>
      <c r="D14" s="59"/>
    </row>
    <row r="15" spans="1:4" x14ac:dyDescent="0.25">
      <c r="A15" s="81" t="s">
        <v>82</v>
      </c>
      <c r="B15" s="82"/>
      <c r="C15" s="82"/>
      <c r="D15" s="82"/>
    </row>
  </sheetData>
  <sheetProtection algorithmName="SHA-512" hashValue="OqCaz0kT14YAyR72jvB0SEeAypdfROa1Ts7YZDirqFYXwPRp2sQoY4hlHvDGP/NWPXZEwo7qcU9jf4AyRJBmKA==" saltValue="gkU3eR6LANzthWhLSvdMCg==" spinCount="100000" sheet="1" objects="1" scenarios="1" formatColumns="0" formatRows="0"/>
  <mergeCells count="1">
    <mergeCell ref="A15:D15"/>
  </mergeCells>
  <pageMargins left="0.7" right="0.7" top="0.75" bottom="0.75" header="0.3" footer="0.3"/>
  <pageSetup scale="63" fitToHeight="0" orientation="landscape" verticalDpi="1200" r:id="rId1"/>
  <headerFooter>
    <oddFooter>&amp;LSHORT FORM ED.6&amp;R04/29/2019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workbookViewId="0"/>
  </sheetViews>
  <sheetFormatPr defaultRowHeight="15" x14ac:dyDescent="0.25"/>
  <cols>
    <col min="1" max="1" width="15.7109375" style="9" bestFit="1" customWidth="1"/>
    <col min="2" max="2" width="11.5703125" style="9" bestFit="1" customWidth="1"/>
    <col min="3" max="3" width="20" style="9" bestFit="1" customWidth="1"/>
    <col min="4" max="4" width="17.85546875" style="9" bestFit="1" customWidth="1"/>
    <col min="5" max="5" width="16" style="9" bestFit="1" customWidth="1"/>
    <col min="6" max="6" width="9.140625" style="9"/>
    <col min="7" max="10" width="9.7109375" style="9" bestFit="1" customWidth="1"/>
    <col min="11" max="16384" width="9.140625" style="9"/>
  </cols>
  <sheetData>
    <row r="1" spans="1:5" x14ac:dyDescent="0.25">
      <c r="B1" s="44" t="s">
        <v>69</v>
      </c>
      <c r="C1" s="45" t="s">
        <v>70</v>
      </c>
      <c r="D1" s="44" t="s">
        <v>71</v>
      </c>
      <c r="E1" s="44" t="s">
        <v>72</v>
      </c>
    </row>
    <row r="2" spans="1:5" x14ac:dyDescent="0.25">
      <c r="A2" s="44" t="s">
        <v>73</v>
      </c>
      <c r="B2" s="46" t="str">
        <f>Line_3b</f>
        <v>Enter a date</v>
      </c>
      <c r="C2" s="47" t="e">
        <f>WEEKDAY(B2,1)</f>
        <v>#VALUE!</v>
      </c>
      <c r="D2" s="47" t="e">
        <f>IF(C2=6,3,IF(C2=7,2,1))</f>
        <v>#VALUE!</v>
      </c>
      <c r="E2" s="46" t="e">
        <f>B2+IF(C2=6,3,IF(C2=7,2,1))</f>
        <v>#VALUE!</v>
      </c>
    </row>
    <row r="3" spans="1:5" x14ac:dyDescent="0.25">
      <c r="A3" s="44" t="s">
        <v>74</v>
      </c>
      <c r="B3" s="46" t="str">
        <f>Line_3c</f>
        <v>Enter a date</v>
      </c>
      <c r="C3" s="47" t="e">
        <f>WEEKDAY(B3,1)</f>
        <v>#VALUE!</v>
      </c>
      <c r="D3" s="47" t="e">
        <f>IF(C3=6,3,IF(C3=7,2,1))</f>
        <v>#VALUE!</v>
      </c>
      <c r="E3" s="46" t="e">
        <f>B3+IF(C3=6,3,IF(C3=7,2,1))</f>
        <v>#VALUE!</v>
      </c>
    </row>
    <row r="5" spans="1:5" s="7" customFormat="1" ht="23.25" x14ac:dyDescent="0.25">
      <c r="A5" s="6" t="s">
        <v>11</v>
      </c>
    </row>
    <row r="6" spans="1:5" x14ac:dyDescent="0.25">
      <c r="A6" s="8" t="s">
        <v>12</v>
      </c>
      <c r="B6" s="8" t="s">
        <v>13</v>
      </c>
      <c r="C6" s="8" t="s">
        <v>14</v>
      </c>
      <c r="D6" s="8" t="s">
        <v>15</v>
      </c>
      <c r="E6" s="8" t="s">
        <v>16</v>
      </c>
    </row>
    <row r="7" spans="1:5" x14ac:dyDescent="0.25">
      <c r="A7" s="10">
        <v>2014</v>
      </c>
      <c r="B7" s="10">
        <v>1</v>
      </c>
      <c r="C7" s="10">
        <v>1</v>
      </c>
      <c r="D7" s="15">
        <f>WEEKDAY(DATE($A7,$B7,tbl_holidays[[#This Row],[Day]]),1)</f>
        <v>4</v>
      </c>
      <c r="E7" s="11">
        <f t="shared" ref="E7:E70" si="0">DATE($A7,$B7,$C7)+IF(D7=7,-1,IF(D7=1,1,0))</f>
        <v>41640</v>
      </c>
    </row>
    <row r="8" spans="1:5" x14ac:dyDescent="0.25">
      <c r="A8" s="10">
        <v>2014</v>
      </c>
      <c r="B8" s="10">
        <v>1</v>
      </c>
      <c r="C8" s="12">
        <f>DAY(DATE(tbl_holidays[[#This Row],[Year]],tbl_holidays[[#This Row],[Month]],1)+IF(WEEKDAY(DATE(tbl_holidays[[#This Row],[Year]],tbl_holidays[[#This Row],[Month]],1),2)=1,2,3)*7-WEEKDAY(DATE(tbl_holidays[[#This Row],[Year]],tbl_holidays[[#This Row],[Month]],1),2)+1)</f>
        <v>20</v>
      </c>
      <c r="D8" s="15">
        <f>WEEKDAY(DATE($A8,$B8,tbl_holidays[[#This Row],[Day]]),1)</f>
        <v>2</v>
      </c>
      <c r="E8" s="11">
        <f t="shared" si="0"/>
        <v>41659</v>
      </c>
    </row>
    <row r="9" spans="1:5" x14ac:dyDescent="0.25">
      <c r="A9" s="10">
        <v>2014</v>
      </c>
      <c r="B9" s="10">
        <v>2</v>
      </c>
      <c r="C9" s="12">
        <f>DAY(DATE(tbl_holidays[[#This Row],[Year]],tbl_holidays[[#This Row],[Month]],1)+IF(WEEKDAY(DATE(tbl_holidays[[#This Row],[Year]],tbl_holidays[[#This Row],[Month]],1),2)=1,2,3)*7-WEEKDAY(DATE(tbl_holidays[[#This Row],[Year]],tbl_holidays[[#This Row],[Month]],1),2)+1)</f>
        <v>17</v>
      </c>
      <c r="D9" s="15">
        <f>WEEKDAY(DATE($A9,$B9,tbl_holidays[[#This Row],[Day]]),1)</f>
        <v>2</v>
      </c>
      <c r="E9" s="11">
        <f t="shared" si="0"/>
        <v>41687</v>
      </c>
    </row>
    <row r="10" spans="1:5" x14ac:dyDescent="0.25">
      <c r="A10" s="10">
        <v>2014</v>
      </c>
      <c r="B10" s="10">
        <v>5</v>
      </c>
      <c r="C10" s="12">
        <f>DAY(DATE(tbl_holidays[[#This Row],[Year]],tbl_holidays[[#This Row],[Month]],31)+IF(WEEKDAY(DATE(tbl_holidays[[#This Row],[Year]],tbl_holidays[[#This Row],[Month]],31),2)=1,0,-WEEKDAY(DATE(tbl_holidays[[#This Row],[Year]],tbl_holidays[[#This Row],[Month]],31),2)+1))</f>
        <v>26</v>
      </c>
      <c r="D10" s="15">
        <f>WEEKDAY(DATE($A10,$B10,tbl_holidays[[#This Row],[Day]]),1)</f>
        <v>2</v>
      </c>
      <c r="E10" s="11">
        <f t="shared" si="0"/>
        <v>41785</v>
      </c>
    </row>
    <row r="11" spans="1:5" x14ac:dyDescent="0.25">
      <c r="A11" s="10">
        <v>2014</v>
      </c>
      <c r="B11" s="10">
        <v>7</v>
      </c>
      <c r="C11" s="10">
        <v>3</v>
      </c>
      <c r="D11" s="15">
        <f>WEEKDAY(DATE($A11,$B11,tbl_holidays[[#This Row],[Day]]),1)</f>
        <v>5</v>
      </c>
      <c r="E11" s="11">
        <f t="shared" si="0"/>
        <v>41823</v>
      </c>
    </row>
    <row r="12" spans="1:5" x14ac:dyDescent="0.25">
      <c r="A12" s="10">
        <v>2014</v>
      </c>
      <c r="B12" s="10">
        <v>9</v>
      </c>
      <c r="C12" s="12">
        <f>DAY(DATE(tbl_holidays[[#This Row],[Year]],tbl_holidays[[#This Row],[Month]],1)+IF(WEEKDAY(DATE(tbl_holidays[[#This Row],[Year]],tbl_holidays[[#This Row],[Month]],1),2)=1,0,1)*7-WEEKDAY(DATE(tbl_holidays[[#This Row],[Year]],tbl_holidays[[#This Row],[Month]],1),2)+1)</f>
        <v>1</v>
      </c>
      <c r="D12" s="15">
        <f>WEEKDAY(DATE($A12,$B12,tbl_holidays[[#This Row],[Day]]),1)</f>
        <v>2</v>
      </c>
      <c r="E12" s="11">
        <f t="shared" si="0"/>
        <v>41883</v>
      </c>
    </row>
    <row r="13" spans="1:5" x14ac:dyDescent="0.25">
      <c r="A13" s="10">
        <v>2014</v>
      </c>
      <c r="B13" s="10">
        <v>11</v>
      </c>
      <c r="C13" s="10">
        <v>11</v>
      </c>
      <c r="D13" s="15">
        <f>WEEKDAY(DATE($A13,$B13,tbl_holidays[[#This Row],[Day]]),1)</f>
        <v>3</v>
      </c>
      <c r="E13" s="11">
        <f t="shared" si="0"/>
        <v>41954</v>
      </c>
    </row>
    <row r="14" spans="1:5" x14ac:dyDescent="0.25">
      <c r="A14" s="10">
        <v>2014</v>
      </c>
      <c r="B14" s="10">
        <v>11</v>
      </c>
      <c r="C14" s="12">
        <f>DAY(DATE(tbl_holidays[[#This Row],[Year]],tbl_holidays[[#This Row],[Month]],1)+IF(WEEKDAY(DATE(tbl_holidays[[#This Row],[Year]],tbl_holidays[[#This Row],[Month]],1),14)=1,3,4)*7-WEEKDAY(DATE(tbl_holidays[[#This Row],[Year]],tbl_holidays[[#This Row],[Month]],1),14)+1)</f>
        <v>27</v>
      </c>
      <c r="D14" s="15">
        <f>WEEKDAY(DATE($A14,$B14,tbl_holidays[[#This Row],[Day]]),1)</f>
        <v>5</v>
      </c>
      <c r="E14" s="11">
        <f t="shared" si="0"/>
        <v>41970</v>
      </c>
    </row>
    <row r="15" spans="1:5" x14ac:dyDescent="0.25">
      <c r="A15" s="10">
        <v>2014</v>
      </c>
      <c r="B15" s="10">
        <v>11</v>
      </c>
      <c r="C15" s="12">
        <f>DAY(DATE(tbl_holidays[[#This Row],[Year]],tbl_holidays[[#This Row],[Month]],1)+IF(WEEKDAY(DATE(tbl_holidays[[#This Row],[Year]],tbl_holidays[[#This Row],[Month]],1),14)=1,3,4)*7-WEEKDAY(DATE(tbl_holidays[[#This Row],[Year]],tbl_holidays[[#This Row],[Month]],1),14)+2)</f>
        <v>28</v>
      </c>
      <c r="D15" s="15">
        <f>WEEKDAY(DATE($A15,$B15,tbl_holidays[[#This Row],[Day]]),1)</f>
        <v>6</v>
      </c>
      <c r="E15" s="11">
        <f t="shared" si="0"/>
        <v>41971</v>
      </c>
    </row>
    <row r="16" spans="1:5" x14ac:dyDescent="0.25">
      <c r="A16" s="10">
        <v>2014</v>
      </c>
      <c r="B16" s="10">
        <v>12</v>
      </c>
      <c r="C16" s="13">
        <v>25</v>
      </c>
      <c r="D16" s="15">
        <f>WEEKDAY(DATE($A16,$B16,tbl_holidays[[#This Row],[Day]]),1)</f>
        <v>5</v>
      </c>
      <c r="E16" s="11">
        <f t="shared" si="0"/>
        <v>41998</v>
      </c>
    </row>
    <row r="17" spans="1:5" x14ac:dyDescent="0.25">
      <c r="A17" s="10">
        <v>2015</v>
      </c>
      <c r="B17" s="10">
        <v>1</v>
      </c>
      <c r="C17" s="10">
        <v>1</v>
      </c>
      <c r="D17" s="10">
        <f>WEEKDAY(DATE($A17,$B17,tbl_holidays[[#This Row],[Day]]),1)</f>
        <v>5</v>
      </c>
      <c r="E17" s="11">
        <f t="shared" si="0"/>
        <v>42005</v>
      </c>
    </row>
    <row r="18" spans="1:5" x14ac:dyDescent="0.25">
      <c r="A18" s="10">
        <v>2015</v>
      </c>
      <c r="B18" s="10">
        <v>1</v>
      </c>
      <c r="C18" s="12">
        <f>DAY(DATE(tbl_holidays[[#This Row],[Year]],tbl_holidays[[#This Row],[Month]],1)+IF(WEEKDAY(DATE(tbl_holidays[[#This Row],[Year]],tbl_holidays[[#This Row],[Month]],1),2)=1,2,3)*7-WEEKDAY(DATE(tbl_holidays[[#This Row],[Year]],tbl_holidays[[#This Row],[Month]],1),2)+1)</f>
        <v>19</v>
      </c>
      <c r="D18" s="10">
        <f>WEEKDAY(DATE($A18,$B18,tbl_holidays[[#This Row],[Day]]),1)</f>
        <v>2</v>
      </c>
      <c r="E18" s="11">
        <f t="shared" si="0"/>
        <v>42023</v>
      </c>
    </row>
    <row r="19" spans="1:5" x14ac:dyDescent="0.25">
      <c r="A19" s="10">
        <v>2015</v>
      </c>
      <c r="B19" s="10">
        <v>2</v>
      </c>
      <c r="C19" s="12">
        <f>DAY(DATE(tbl_holidays[[#This Row],[Year]],tbl_holidays[[#This Row],[Month]],1)+IF(WEEKDAY(DATE(tbl_holidays[[#This Row],[Year]],tbl_holidays[[#This Row],[Month]],1),2)=1,2,3)*7-WEEKDAY(DATE(tbl_holidays[[#This Row],[Year]],tbl_holidays[[#This Row],[Month]],1),2)+1)</f>
        <v>16</v>
      </c>
      <c r="D19" s="10">
        <f>WEEKDAY(DATE($A19,$B19,tbl_holidays[[#This Row],[Day]]),1)</f>
        <v>2</v>
      </c>
      <c r="E19" s="11">
        <f t="shared" si="0"/>
        <v>42051</v>
      </c>
    </row>
    <row r="20" spans="1:5" x14ac:dyDescent="0.25">
      <c r="A20" s="10">
        <v>2015</v>
      </c>
      <c r="B20" s="10">
        <v>5</v>
      </c>
      <c r="C20" s="12">
        <f>DAY(DATE(tbl_holidays[[#This Row],[Year]],tbl_holidays[[#This Row],[Month]],31)+IF(WEEKDAY(DATE(tbl_holidays[[#This Row],[Year]],tbl_holidays[[#This Row],[Month]],31),2)=1,0,-WEEKDAY(DATE(tbl_holidays[[#This Row],[Year]],tbl_holidays[[#This Row],[Month]],31),2)+1))</f>
        <v>25</v>
      </c>
      <c r="D20" s="10">
        <f>WEEKDAY(DATE($A20,$B20,tbl_holidays[[#This Row],[Day]]),1)</f>
        <v>2</v>
      </c>
      <c r="E20" s="11">
        <f t="shared" si="0"/>
        <v>42149</v>
      </c>
    </row>
    <row r="21" spans="1:5" x14ac:dyDescent="0.25">
      <c r="A21" s="10">
        <v>2015</v>
      </c>
      <c r="B21" s="10">
        <v>7</v>
      </c>
      <c r="C21" s="10">
        <v>3</v>
      </c>
      <c r="D21" s="10">
        <f>WEEKDAY(DATE($A21,$B21,tbl_holidays[[#This Row],[Day]]),1)</f>
        <v>6</v>
      </c>
      <c r="E21" s="11">
        <f t="shared" si="0"/>
        <v>42188</v>
      </c>
    </row>
    <row r="22" spans="1:5" x14ac:dyDescent="0.25">
      <c r="A22" s="10">
        <v>2015</v>
      </c>
      <c r="B22" s="10">
        <v>9</v>
      </c>
      <c r="C22" s="12">
        <f>DAY(DATE(tbl_holidays[[#This Row],[Year]],tbl_holidays[[#This Row],[Month]],1)+IF(WEEKDAY(DATE(tbl_holidays[[#This Row],[Year]],tbl_holidays[[#This Row],[Month]],1),2)=1,0,1)*7-WEEKDAY(DATE(tbl_holidays[[#This Row],[Year]],tbl_holidays[[#This Row],[Month]],1),2)+1)</f>
        <v>7</v>
      </c>
      <c r="D22" s="10">
        <f>WEEKDAY(DATE($A22,$B22,tbl_holidays[[#This Row],[Day]]),1)</f>
        <v>2</v>
      </c>
      <c r="E22" s="11">
        <f t="shared" si="0"/>
        <v>42254</v>
      </c>
    </row>
    <row r="23" spans="1:5" x14ac:dyDescent="0.25">
      <c r="A23" s="10">
        <v>2015</v>
      </c>
      <c r="B23" s="10">
        <v>11</v>
      </c>
      <c r="C23" s="10">
        <v>11</v>
      </c>
      <c r="D23" s="10">
        <f>WEEKDAY(DATE($A23,$B23,tbl_holidays[[#This Row],[Day]]),1)</f>
        <v>4</v>
      </c>
      <c r="E23" s="11">
        <f t="shared" si="0"/>
        <v>42319</v>
      </c>
    </row>
    <row r="24" spans="1:5" x14ac:dyDescent="0.25">
      <c r="A24" s="10">
        <v>2015</v>
      </c>
      <c r="B24" s="10">
        <v>11</v>
      </c>
      <c r="C24" s="12">
        <f>DAY(DATE(tbl_holidays[[#This Row],[Year]],tbl_holidays[[#This Row],[Month]],1)+IF(WEEKDAY(DATE(tbl_holidays[[#This Row],[Year]],tbl_holidays[[#This Row],[Month]],1),14)=1,3,4)*7-WEEKDAY(DATE(tbl_holidays[[#This Row],[Year]],tbl_holidays[[#This Row],[Month]],1),14)+1)</f>
        <v>26</v>
      </c>
      <c r="D24" s="10">
        <f>WEEKDAY(DATE($A24,$B24,tbl_holidays[[#This Row],[Day]]),1)</f>
        <v>5</v>
      </c>
      <c r="E24" s="11">
        <f t="shared" si="0"/>
        <v>42334</v>
      </c>
    </row>
    <row r="25" spans="1:5" x14ac:dyDescent="0.25">
      <c r="A25" s="10">
        <v>2015</v>
      </c>
      <c r="B25" s="10">
        <v>11</v>
      </c>
      <c r="C25" s="12">
        <f>DAY(DATE(tbl_holidays[[#This Row],[Year]],tbl_holidays[[#This Row],[Month]],1)+IF(WEEKDAY(DATE(tbl_holidays[[#This Row],[Year]],tbl_holidays[[#This Row],[Month]],1),14)=1,3,4)*7-WEEKDAY(DATE(tbl_holidays[[#This Row],[Year]],tbl_holidays[[#This Row],[Month]],1),14)+2)</f>
        <v>27</v>
      </c>
      <c r="D25" s="10">
        <f>WEEKDAY(DATE($A25,$B25,tbl_holidays[[#This Row],[Day]]),1)</f>
        <v>6</v>
      </c>
      <c r="E25" s="11">
        <f t="shared" si="0"/>
        <v>42335</v>
      </c>
    </row>
    <row r="26" spans="1:5" x14ac:dyDescent="0.25">
      <c r="A26" s="10">
        <v>2015</v>
      </c>
      <c r="B26" s="10">
        <v>12</v>
      </c>
      <c r="C26" s="13">
        <v>25</v>
      </c>
      <c r="D26" s="10">
        <f>WEEKDAY(DATE($A26,$B26,tbl_holidays[[#This Row],[Day]]),1)</f>
        <v>6</v>
      </c>
      <c r="E26" s="11">
        <f t="shared" si="0"/>
        <v>42363</v>
      </c>
    </row>
    <row r="27" spans="1:5" x14ac:dyDescent="0.25">
      <c r="A27" s="10">
        <v>2016</v>
      </c>
      <c r="B27" s="10">
        <v>1</v>
      </c>
      <c r="C27" s="10">
        <v>1</v>
      </c>
      <c r="D27" s="10">
        <f>WEEKDAY(DATE($A27,$B27,tbl_holidays[[#This Row],[Day]]),1)</f>
        <v>6</v>
      </c>
      <c r="E27" s="11">
        <f t="shared" si="0"/>
        <v>42370</v>
      </c>
    </row>
    <row r="28" spans="1:5" x14ac:dyDescent="0.25">
      <c r="A28" s="10">
        <v>2016</v>
      </c>
      <c r="B28" s="10">
        <v>1</v>
      </c>
      <c r="C28" s="12">
        <f>DAY(DATE(tbl_holidays[[#This Row],[Year]],tbl_holidays[[#This Row],[Month]],1)+IF(WEEKDAY(DATE(tbl_holidays[[#This Row],[Year]],tbl_holidays[[#This Row],[Month]],1),2)=1,2,3)*7-WEEKDAY(DATE(tbl_holidays[[#This Row],[Year]],tbl_holidays[[#This Row],[Month]],1),2)+1)</f>
        <v>18</v>
      </c>
      <c r="D28" s="10">
        <f>WEEKDAY(DATE($A28,$B28,tbl_holidays[[#This Row],[Day]]),1)</f>
        <v>2</v>
      </c>
      <c r="E28" s="11">
        <f t="shared" si="0"/>
        <v>42387</v>
      </c>
    </row>
    <row r="29" spans="1:5" x14ac:dyDescent="0.25">
      <c r="A29" s="10">
        <v>2016</v>
      </c>
      <c r="B29" s="10">
        <v>2</v>
      </c>
      <c r="C29" s="12">
        <f>DAY(DATE(tbl_holidays[[#This Row],[Year]],tbl_holidays[[#This Row],[Month]],1)+IF(WEEKDAY(DATE(tbl_holidays[[#This Row],[Year]],tbl_holidays[[#This Row],[Month]],1),2)=1,2,3)*7-WEEKDAY(DATE(tbl_holidays[[#This Row],[Year]],tbl_holidays[[#This Row],[Month]],1),2)+1)</f>
        <v>15</v>
      </c>
      <c r="D29" s="10">
        <f>WEEKDAY(DATE($A29,$B29,tbl_holidays[[#This Row],[Day]]),1)</f>
        <v>2</v>
      </c>
      <c r="E29" s="11">
        <f t="shared" si="0"/>
        <v>42415</v>
      </c>
    </row>
    <row r="30" spans="1:5" x14ac:dyDescent="0.25">
      <c r="A30" s="10">
        <v>2016</v>
      </c>
      <c r="B30" s="10">
        <v>5</v>
      </c>
      <c r="C30" s="12">
        <f>DAY(DATE(tbl_holidays[[#This Row],[Year]],tbl_holidays[[#This Row],[Month]],31)+IF(WEEKDAY(DATE(tbl_holidays[[#This Row],[Year]],tbl_holidays[[#This Row],[Month]],31),2)=1,0,-WEEKDAY(DATE(tbl_holidays[[#This Row],[Year]],tbl_holidays[[#This Row],[Month]],31),2)+1))</f>
        <v>30</v>
      </c>
      <c r="D30" s="10">
        <f>WEEKDAY(DATE($A30,$B30,tbl_holidays[[#This Row],[Day]]),1)</f>
        <v>2</v>
      </c>
      <c r="E30" s="11">
        <f t="shared" si="0"/>
        <v>42520</v>
      </c>
    </row>
    <row r="31" spans="1:5" x14ac:dyDescent="0.25">
      <c r="A31" s="10">
        <v>2016</v>
      </c>
      <c r="B31" s="10">
        <v>7</v>
      </c>
      <c r="C31" s="10">
        <v>4</v>
      </c>
      <c r="D31" s="10">
        <f>WEEKDAY(DATE($A31,$B31,tbl_holidays[[#This Row],[Day]]),1)</f>
        <v>2</v>
      </c>
      <c r="E31" s="11">
        <f t="shared" si="0"/>
        <v>42555</v>
      </c>
    </row>
    <row r="32" spans="1:5" x14ac:dyDescent="0.25">
      <c r="A32" s="10">
        <v>2016</v>
      </c>
      <c r="B32" s="10">
        <v>9</v>
      </c>
      <c r="C32" s="12">
        <f>DAY(DATE(tbl_holidays[[#This Row],[Year]],tbl_holidays[[#This Row],[Month]],1)+IF(WEEKDAY(DATE(tbl_holidays[[#This Row],[Year]],tbl_holidays[[#This Row],[Month]],1),2)=1,0,1)*7-WEEKDAY(DATE(tbl_holidays[[#This Row],[Year]],tbl_holidays[[#This Row],[Month]],1),2)+1)</f>
        <v>5</v>
      </c>
      <c r="D32" s="10">
        <f>WEEKDAY(DATE($A32,$B32,tbl_holidays[[#This Row],[Day]]),1)</f>
        <v>2</v>
      </c>
      <c r="E32" s="11">
        <f t="shared" si="0"/>
        <v>42618</v>
      </c>
    </row>
    <row r="33" spans="1:5" x14ac:dyDescent="0.25">
      <c r="A33" s="10">
        <v>2016</v>
      </c>
      <c r="B33" s="10">
        <v>11</v>
      </c>
      <c r="C33" s="10">
        <v>11</v>
      </c>
      <c r="D33" s="10">
        <f>WEEKDAY(DATE($A33,$B33,tbl_holidays[[#This Row],[Day]]),1)</f>
        <v>6</v>
      </c>
      <c r="E33" s="11">
        <f t="shared" si="0"/>
        <v>42685</v>
      </c>
    </row>
    <row r="34" spans="1:5" x14ac:dyDescent="0.25">
      <c r="A34" s="10">
        <v>2016</v>
      </c>
      <c r="B34" s="10">
        <v>11</v>
      </c>
      <c r="C34" s="12">
        <f>DAY(DATE(tbl_holidays[[#This Row],[Year]],tbl_holidays[[#This Row],[Month]],1)+IF(WEEKDAY(DATE(tbl_holidays[[#This Row],[Year]],tbl_holidays[[#This Row],[Month]],1),14)=1,3,4)*7-WEEKDAY(DATE(tbl_holidays[[#This Row],[Year]],tbl_holidays[[#This Row],[Month]],1),14)+1)</f>
        <v>24</v>
      </c>
      <c r="D34" s="10">
        <f>WEEKDAY(DATE($A34,$B34,tbl_holidays[[#This Row],[Day]]),1)</f>
        <v>5</v>
      </c>
      <c r="E34" s="11">
        <f t="shared" si="0"/>
        <v>42698</v>
      </c>
    </row>
    <row r="35" spans="1:5" x14ac:dyDescent="0.25">
      <c r="A35" s="10">
        <v>2016</v>
      </c>
      <c r="B35" s="10">
        <v>11</v>
      </c>
      <c r="C35" s="12">
        <f>DAY(DATE(tbl_holidays[[#This Row],[Year]],tbl_holidays[[#This Row],[Month]],1)+IF(WEEKDAY(DATE(tbl_holidays[[#This Row],[Year]],tbl_holidays[[#This Row],[Month]],1),14)=1,3,4)*7-WEEKDAY(DATE(tbl_holidays[[#This Row],[Year]],tbl_holidays[[#This Row],[Month]],1),14)+2)</f>
        <v>25</v>
      </c>
      <c r="D35" s="10">
        <f>WEEKDAY(DATE($A35,$B35,tbl_holidays[[#This Row],[Day]]),1)</f>
        <v>6</v>
      </c>
      <c r="E35" s="11">
        <f t="shared" si="0"/>
        <v>42699</v>
      </c>
    </row>
    <row r="36" spans="1:5" x14ac:dyDescent="0.25">
      <c r="A36" s="10">
        <v>2016</v>
      </c>
      <c r="B36" s="10">
        <v>12</v>
      </c>
      <c r="C36" s="13">
        <v>26</v>
      </c>
      <c r="D36" s="10">
        <f>WEEKDAY(DATE($A36,$B36,tbl_holidays[[#This Row],[Day]]),1)</f>
        <v>2</v>
      </c>
      <c r="E36" s="11">
        <f t="shared" si="0"/>
        <v>42730</v>
      </c>
    </row>
    <row r="37" spans="1:5" x14ac:dyDescent="0.25">
      <c r="A37" s="14">
        <v>2017</v>
      </c>
      <c r="B37" s="10">
        <v>1</v>
      </c>
      <c r="C37" s="14">
        <v>1</v>
      </c>
      <c r="D37" s="14">
        <f>WEEKDAY(DATE($A37,$B37,tbl_holidays[[#This Row],[Day]]),1)</f>
        <v>1</v>
      </c>
      <c r="E37" s="11">
        <f t="shared" si="0"/>
        <v>42737</v>
      </c>
    </row>
    <row r="38" spans="1:5" x14ac:dyDescent="0.25">
      <c r="A38" s="14">
        <v>2017</v>
      </c>
      <c r="B38" s="10">
        <v>1</v>
      </c>
      <c r="C38" s="12">
        <f>DAY(DATE(tbl_holidays[[#This Row],[Year]],tbl_holidays[[#This Row],[Month]],1)+IF(WEEKDAY(DATE(tbl_holidays[[#This Row],[Year]],tbl_holidays[[#This Row],[Month]],1),2)=1,2,3)*7-WEEKDAY(DATE(tbl_holidays[[#This Row],[Year]],tbl_holidays[[#This Row],[Month]],1),2)+1)</f>
        <v>16</v>
      </c>
      <c r="D38" s="14">
        <f>WEEKDAY(DATE($A38,$B38,tbl_holidays[[#This Row],[Day]]),1)</f>
        <v>2</v>
      </c>
      <c r="E38" s="11">
        <f t="shared" si="0"/>
        <v>42751</v>
      </c>
    </row>
    <row r="39" spans="1:5" x14ac:dyDescent="0.25">
      <c r="A39" s="14">
        <v>2017</v>
      </c>
      <c r="B39" s="10">
        <v>2</v>
      </c>
      <c r="C39" s="12">
        <f>DAY(DATE(tbl_holidays[[#This Row],[Year]],tbl_holidays[[#This Row],[Month]],1)+IF(WEEKDAY(DATE(tbl_holidays[[#This Row],[Year]],tbl_holidays[[#This Row],[Month]],1),2)=1,2,3)*7-WEEKDAY(DATE(tbl_holidays[[#This Row],[Year]],tbl_holidays[[#This Row],[Month]],1),2)+1)</f>
        <v>20</v>
      </c>
      <c r="D39" s="14">
        <f>WEEKDAY(DATE($A39,$B39,tbl_holidays[[#This Row],[Day]]),1)</f>
        <v>2</v>
      </c>
      <c r="E39" s="11">
        <f t="shared" si="0"/>
        <v>42786</v>
      </c>
    </row>
    <row r="40" spans="1:5" x14ac:dyDescent="0.25">
      <c r="A40" s="14">
        <v>2017</v>
      </c>
      <c r="B40" s="10">
        <v>5</v>
      </c>
      <c r="C40" s="12">
        <f>DAY(DATE(tbl_holidays[[#This Row],[Year]],tbl_holidays[[#This Row],[Month]],31)+IF(WEEKDAY(DATE(tbl_holidays[[#This Row],[Year]],tbl_holidays[[#This Row],[Month]],31),2)=1,0,-WEEKDAY(DATE(tbl_holidays[[#This Row],[Year]],tbl_holidays[[#This Row],[Month]],31),2)+1))</f>
        <v>29</v>
      </c>
      <c r="D40" s="14">
        <f>WEEKDAY(DATE($A40,$B40,tbl_holidays[[#This Row],[Day]]),1)</f>
        <v>2</v>
      </c>
      <c r="E40" s="11">
        <f t="shared" si="0"/>
        <v>42884</v>
      </c>
    </row>
    <row r="41" spans="1:5" x14ac:dyDescent="0.25">
      <c r="A41" s="14">
        <v>2017</v>
      </c>
      <c r="B41" s="10">
        <v>7</v>
      </c>
      <c r="C41" s="14">
        <v>4</v>
      </c>
      <c r="D41" s="14">
        <f>WEEKDAY(DATE($A41,$B41,tbl_holidays[[#This Row],[Day]]),1)</f>
        <v>3</v>
      </c>
      <c r="E41" s="11">
        <f t="shared" si="0"/>
        <v>42920</v>
      </c>
    </row>
    <row r="42" spans="1:5" x14ac:dyDescent="0.25">
      <c r="A42" s="14">
        <v>2017</v>
      </c>
      <c r="B42" s="10">
        <v>9</v>
      </c>
      <c r="C42" s="12">
        <f>DAY(DATE(tbl_holidays[[#This Row],[Year]],tbl_holidays[[#This Row],[Month]],1)+IF(WEEKDAY(DATE(tbl_holidays[[#This Row],[Year]],tbl_holidays[[#This Row],[Month]],1),2)=1,0,1)*7-WEEKDAY(DATE(tbl_holidays[[#This Row],[Year]],tbl_holidays[[#This Row],[Month]],1),2)+1)</f>
        <v>4</v>
      </c>
      <c r="D42" s="14">
        <f>WEEKDAY(DATE($A42,$B42,tbl_holidays[[#This Row],[Day]]),1)</f>
        <v>2</v>
      </c>
      <c r="E42" s="11">
        <f t="shared" si="0"/>
        <v>42982</v>
      </c>
    </row>
    <row r="43" spans="1:5" x14ac:dyDescent="0.25">
      <c r="A43" s="14">
        <v>2017</v>
      </c>
      <c r="B43" s="10">
        <v>11</v>
      </c>
      <c r="C43" s="14">
        <v>11</v>
      </c>
      <c r="D43" s="14">
        <f>WEEKDAY(DATE($A43,$B43,tbl_holidays[[#This Row],[Day]]),1)</f>
        <v>7</v>
      </c>
      <c r="E43" s="11">
        <f t="shared" si="0"/>
        <v>43049</v>
      </c>
    </row>
    <row r="44" spans="1:5" x14ac:dyDescent="0.25">
      <c r="A44" s="14">
        <v>2017</v>
      </c>
      <c r="B44" s="10">
        <v>11</v>
      </c>
      <c r="C44" s="12">
        <f>DAY(DATE(tbl_holidays[[#This Row],[Year]],tbl_holidays[[#This Row],[Month]],1)+IF(WEEKDAY(DATE(tbl_holidays[[#This Row],[Year]],tbl_holidays[[#This Row],[Month]],1),14)=1,3,4)*7-WEEKDAY(DATE(tbl_holidays[[#This Row],[Year]],tbl_holidays[[#This Row],[Month]],1),14)+1)</f>
        <v>23</v>
      </c>
      <c r="D44" s="14">
        <f>WEEKDAY(DATE($A44,$B44,tbl_holidays[[#This Row],[Day]]),1)</f>
        <v>5</v>
      </c>
      <c r="E44" s="11">
        <f t="shared" si="0"/>
        <v>43062</v>
      </c>
    </row>
    <row r="45" spans="1:5" x14ac:dyDescent="0.25">
      <c r="A45" s="14">
        <v>2017</v>
      </c>
      <c r="B45" s="10">
        <v>11</v>
      </c>
      <c r="C45" s="12">
        <f>DAY(DATE(tbl_holidays[[#This Row],[Year]],tbl_holidays[[#This Row],[Month]],1)+IF(WEEKDAY(DATE(tbl_holidays[[#This Row],[Year]],tbl_holidays[[#This Row],[Month]],1),14)=1,3,4)*7-WEEKDAY(DATE(tbl_holidays[[#This Row],[Year]],tbl_holidays[[#This Row],[Month]],1),14)+2)</f>
        <v>24</v>
      </c>
      <c r="D45" s="14">
        <f>WEEKDAY(DATE($A45,$B45,tbl_holidays[[#This Row],[Day]]),1)</f>
        <v>6</v>
      </c>
      <c r="E45" s="11">
        <f t="shared" si="0"/>
        <v>43063</v>
      </c>
    </row>
    <row r="46" spans="1:5" x14ac:dyDescent="0.25">
      <c r="A46" s="14">
        <v>2017</v>
      </c>
      <c r="B46" s="10">
        <v>12</v>
      </c>
      <c r="C46" s="14">
        <v>25</v>
      </c>
      <c r="D46" s="14">
        <f>WEEKDAY(DATE($A46,$B46,tbl_holidays[[#This Row],[Day]]),1)</f>
        <v>2</v>
      </c>
      <c r="E46" s="11">
        <f t="shared" si="0"/>
        <v>43094</v>
      </c>
    </row>
    <row r="47" spans="1:5" x14ac:dyDescent="0.25">
      <c r="A47" s="14">
        <v>2018</v>
      </c>
      <c r="B47" s="10">
        <v>1</v>
      </c>
      <c r="C47" s="14">
        <v>1</v>
      </c>
      <c r="D47" s="14">
        <f>WEEKDAY(DATE($A47,$B47,tbl_holidays[[#This Row],[Day]]),1)</f>
        <v>2</v>
      </c>
      <c r="E47" s="11">
        <f t="shared" si="0"/>
        <v>43101</v>
      </c>
    </row>
    <row r="48" spans="1:5" x14ac:dyDescent="0.25">
      <c r="A48" s="14">
        <v>2018</v>
      </c>
      <c r="B48" s="10">
        <v>1</v>
      </c>
      <c r="C48" s="12">
        <f>DAY(DATE(tbl_holidays[[#This Row],[Year]],tbl_holidays[[#This Row],[Month]],1)+IF(WEEKDAY(DATE(tbl_holidays[[#This Row],[Year]],tbl_holidays[[#This Row],[Month]],1),2)=1,2,3)*7-WEEKDAY(DATE(tbl_holidays[[#This Row],[Year]],tbl_holidays[[#This Row],[Month]],1),2)+1)</f>
        <v>15</v>
      </c>
      <c r="D48" s="14">
        <f>WEEKDAY(DATE($A48,$B48,tbl_holidays[[#This Row],[Day]]),1)</f>
        <v>2</v>
      </c>
      <c r="E48" s="11">
        <f t="shared" si="0"/>
        <v>43115</v>
      </c>
    </row>
    <row r="49" spans="1:10" x14ac:dyDescent="0.25">
      <c r="A49" s="14">
        <v>2018</v>
      </c>
      <c r="B49" s="10">
        <v>2</v>
      </c>
      <c r="C49" s="12">
        <f>DAY(DATE(tbl_holidays[[#This Row],[Year]],tbl_holidays[[#This Row],[Month]],1)+IF(WEEKDAY(DATE(tbl_holidays[[#This Row],[Year]],tbl_holidays[[#This Row],[Month]],1),2)=1,2,3)*7-WEEKDAY(DATE(tbl_holidays[[#This Row],[Year]],tbl_holidays[[#This Row],[Month]],1),2)+1)</f>
        <v>19</v>
      </c>
      <c r="D49" s="14">
        <f>WEEKDAY(DATE($A49,$B49,tbl_holidays[[#This Row],[Day]]),1)</f>
        <v>2</v>
      </c>
      <c r="E49" s="11">
        <f t="shared" si="0"/>
        <v>43150</v>
      </c>
    </row>
    <row r="50" spans="1:10" x14ac:dyDescent="0.25">
      <c r="A50" s="14">
        <v>2018</v>
      </c>
      <c r="B50" s="10">
        <v>5</v>
      </c>
      <c r="C50" s="12">
        <f>DAY(DATE(tbl_holidays[[#This Row],[Year]],tbl_holidays[[#This Row],[Month]],31)+IF(WEEKDAY(DATE(tbl_holidays[[#This Row],[Year]],tbl_holidays[[#This Row],[Month]],31),2)=1,0,-WEEKDAY(DATE(tbl_holidays[[#This Row],[Year]],tbl_holidays[[#This Row],[Month]],31),2)+1))</f>
        <v>28</v>
      </c>
      <c r="D50" s="14">
        <f>WEEKDAY(DATE($A50,$B50,tbl_holidays[[#This Row],[Day]]),1)</f>
        <v>2</v>
      </c>
      <c r="E50" s="11">
        <f t="shared" si="0"/>
        <v>43248</v>
      </c>
    </row>
    <row r="51" spans="1:10" x14ac:dyDescent="0.25">
      <c r="A51" s="14">
        <v>2018</v>
      </c>
      <c r="B51" s="10">
        <v>7</v>
      </c>
      <c r="C51" s="14">
        <v>4</v>
      </c>
      <c r="D51" s="14">
        <f>WEEKDAY(DATE($A51,$B51,tbl_holidays[[#This Row],[Day]]),1)</f>
        <v>4</v>
      </c>
      <c r="E51" s="11">
        <f t="shared" si="0"/>
        <v>43285</v>
      </c>
    </row>
    <row r="52" spans="1:10" x14ac:dyDescent="0.25">
      <c r="A52" s="14">
        <v>2018</v>
      </c>
      <c r="B52" s="10">
        <v>9</v>
      </c>
      <c r="C52" s="12">
        <f>DAY(DATE(tbl_holidays[[#This Row],[Year]],tbl_holidays[[#This Row],[Month]],1)+IF(WEEKDAY(DATE(tbl_holidays[[#This Row],[Year]],tbl_holidays[[#This Row],[Month]],1),2)=1,0,1)*7-WEEKDAY(DATE(tbl_holidays[[#This Row],[Year]],tbl_holidays[[#This Row],[Month]],1),2)+1)</f>
        <v>3</v>
      </c>
      <c r="D52" s="14">
        <f>WEEKDAY(DATE($A52,$B52,tbl_holidays[[#This Row],[Day]]),1)</f>
        <v>2</v>
      </c>
      <c r="E52" s="11">
        <f t="shared" si="0"/>
        <v>43346</v>
      </c>
    </row>
    <row r="53" spans="1:10" x14ac:dyDescent="0.25">
      <c r="A53" s="14">
        <v>2018</v>
      </c>
      <c r="B53" s="10">
        <v>11</v>
      </c>
      <c r="C53" s="14">
        <v>12</v>
      </c>
      <c r="D53" s="14">
        <f>WEEKDAY(DATE($A53,$B53,tbl_holidays[[#This Row],[Day]]),1)</f>
        <v>2</v>
      </c>
      <c r="E53" s="11">
        <f t="shared" si="0"/>
        <v>43416</v>
      </c>
    </row>
    <row r="54" spans="1:10" x14ac:dyDescent="0.25">
      <c r="A54" s="14">
        <v>2018</v>
      </c>
      <c r="B54" s="10">
        <v>11</v>
      </c>
      <c r="C54" s="12">
        <f>DAY(DATE(tbl_holidays[[#This Row],[Year]],tbl_holidays[[#This Row],[Month]],1)+IF(WEEKDAY(DATE(tbl_holidays[[#This Row],[Year]],tbl_holidays[[#This Row],[Month]],1),14)=1,3,4)*7-WEEKDAY(DATE(tbl_holidays[[#This Row],[Year]],tbl_holidays[[#This Row],[Month]],1),14)+1)</f>
        <v>22</v>
      </c>
      <c r="D54" s="14">
        <f>WEEKDAY(DATE($A54,$B54,tbl_holidays[[#This Row],[Day]]),1)</f>
        <v>5</v>
      </c>
      <c r="E54" s="11">
        <f t="shared" si="0"/>
        <v>43426</v>
      </c>
    </row>
    <row r="55" spans="1:10" x14ac:dyDescent="0.25">
      <c r="A55" s="14">
        <v>2018</v>
      </c>
      <c r="B55" s="10">
        <v>11</v>
      </c>
      <c r="C55" s="12">
        <f>DAY(DATE(tbl_holidays[[#This Row],[Year]],tbl_holidays[[#This Row],[Month]],1)+IF(WEEKDAY(DATE(tbl_holidays[[#This Row],[Year]],tbl_holidays[[#This Row],[Month]],1),14)=1,3,4)*7-WEEKDAY(DATE(tbl_holidays[[#This Row],[Year]],tbl_holidays[[#This Row],[Month]],1),14)+2)</f>
        <v>23</v>
      </c>
      <c r="D55" s="14">
        <f>WEEKDAY(DATE($A55,$B55,tbl_holidays[[#This Row],[Day]]),1)</f>
        <v>6</v>
      </c>
      <c r="E55" s="11">
        <f t="shared" si="0"/>
        <v>43427</v>
      </c>
    </row>
    <row r="56" spans="1:10" x14ac:dyDescent="0.25">
      <c r="A56" s="14">
        <v>2018</v>
      </c>
      <c r="B56" s="10">
        <v>12</v>
      </c>
      <c r="C56" s="14">
        <v>25</v>
      </c>
      <c r="D56" s="14">
        <f>WEEKDAY(DATE($A56,$B56,tbl_holidays[[#This Row],[Day]]),1)</f>
        <v>3</v>
      </c>
      <c r="E56" s="11">
        <f t="shared" si="0"/>
        <v>43459</v>
      </c>
    </row>
    <row r="57" spans="1:10" x14ac:dyDescent="0.25">
      <c r="A57" s="14">
        <v>2019</v>
      </c>
      <c r="B57" s="10">
        <v>1</v>
      </c>
      <c r="C57" s="14">
        <v>1</v>
      </c>
      <c r="D57" s="14">
        <f>WEEKDAY(DATE($A57,$B57,tbl_holidays[[#This Row],[Day]]),1)</f>
        <v>3</v>
      </c>
      <c r="E57" s="11">
        <f t="shared" si="0"/>
        <v>43466</v>
      </c>
    </row>
    <row r="58" spans="1:10" x14ac:dyDescent="0.25">
      <c r="A58" s="48">
        <v>2019</v>
      </c>
      <c r="B58" s="49">
        <v>1</v>
      </c>
      <c r="C58" s="50">
        <f>DAY(DATE(tbl_holidays[[#This Row],[Year]],tbl_holidays[[#This Row],[Month]],1)+CHOOSE(WEEKDAY(DATE(tbl_holidays[[#This Row],[Year]],tbl_holidays[[#This Row],[Month]],1),1),1,0,6,5,4,3,2)+14)</f>
        <v>21</v>
      </c>
      <c r="D58" s="51">
        <f>WEEKDAY(DATE($A58,$B58,tbl_holidays[[#This Row],[Day]]),1)</f>
        <v>2</v>
      </c>
      <c r="E58" s="52">
        <f t="shared" si="0"/>
        <v>43486</v>
      </c>
    </row>
    <row r="59" spans="1:10" x14ac:dyDescent="0.25">
      <c r="A59" s="48">
        <v>2019</v>
      </c>
      <c r="B59" s="49">
        <v>2</v>
      </c>
      <c r="C59" s="50">
        <f>DAY(DATE(tbl_holidays[[#This Row],[Year]],tbl_holidays[[#This Row],[Month]],1)+CHOOSE(WEEKDAY(DATE(tbl_holidays[[#This Row],[Year]],tbl_holidays[[#This Row],[Month]],1),1),1,0,6,5,4,3,2)+14)</f>
        <v>18</v>
      </c>
      <c r="D59" s="51">
        <f>WEEKDAY(DATE($A59,$B59,tbl_holidays[[#This Row],[Day]]),1)</f>
        <v>2</v>
      </c>
      <c r="E59" s="52">
        <f t="shared" si="0"/>
        <v>43514</v>
      </c>
    </row>
    <row r="60" spans="1:10" x14ac:dyDescent="0.25">
      <c r="A60" s="48">
        <v>2019</v>
      </c>
      <c r="B60" s="49">
        <v>5</v>
      </c>
      <c r="C60" s="51">
        <f>DAY(DATE(tbl_holidays[[#This Row],[Year]],6,1)+CHOOSE(WEEKDAY(DATE(tbl_holidays[[#This Row],[Year]],6,1),1),-6,-7,-1,-2,-3,-4,-5))</f>
        <v>27</v>
      </c>
      <c r="D60" s="51">
        <f>WEEKDAY(DATE($A60,$B60,tbl_holidays[[#This Row],[Day]]),1)</f>
        <v>2</v>
      </c>
      <c r="E60" s="52">
        <f t="shared" si="0"/>
        <v>43612</v>
      </c>
    </row>
    <row r="61" spans="1:10" x14ac:dyDescent="0.25">
      <c r="A61" s="48">
        <v>2019</v>
      </c>
      <c r="B61" s="10">
        <v>7</v>
      </c>
      <c r="C61" s="14">
        <v>4</v>
      </c>
      <c r="D61" s="14">
        <f>WEEKDAY(DATE($A61,$B61,tbl_holidays[[#This Row],[Day]]),1)</f>
        <v>5</v>
      </c>
      <c r="E61" s="11">
        <f t="shared" si="0"/>
        <v>43650</v>
      </c>
    </row>
    <row r="62" spans="1:10" x14ac:dyDescent="0.25">
      <c r="A62" s="48">
        <v>2019</v>
      </c>
      <c r="B62" s="49">
        <v>9</v>
      </c>
      <c r="C62" s="50">
        <f>DAY(DATE(tbl_holidays[[#This Row],[Year]],tbl_holidays[[#This Row],[Month]],1)+CHOOSE(WEEKDAY(DATE(tbl_holidays[[#This Row],[Year]],tbl_holidays[[#This Row],[Month]],1),1),1,0,6,5,4,3,2))</f>
        <v>2</v>
      </c>
      <c r="D62" s="51">
        <f>WEEKDAY(DATE($A62,$B62,tbl_holidays[[#This Row],[Day]]),1)</f>
        <v>2</v>
      </c>
      <c r="E62" s="52">
        <f t="shared" si="0"/>
        <v>43710</v>
      </c>
      <c r="J62" s="53"/>
    </row>
    <row r="63" spans="1:10" x14ac:dyDescent="0.25">
      <c r="A63" s="48">
        <v>2019</v>
      </c>
      <c r="B63" s="10">
        <v>11</v>
      </c>
      <c r="C63" s="14">
        <v>11</v>
      </c>
      <c r="D63" s="14">
        <f>WEEKDAY(DATE($A63,$B63,tbl_holidays[[#This Row],[Day]]),1)</f>
        <v>2</v>
      </c>
      <c r="E63" s="11">
        <f t="shared" si="0"/>
        <v>43780</v>
      </c>
    </row>
    <row r="64" spans="1:10" x14ac:dyDescent="0.25">
      <c r="A64" s="48">
        <v>2019</v>
      </c>
      <c r="B64" s="49">
        <v>11</v>
      </c>
      <c r="C64" s="50">
        <f>DAY(DATE(tbl_holidays[[#This Row],[Year]],tbl_holidays[[#This Row],[Month]],1)+CHOOSE(WEEKDAY(DATE(tbl_holidays[[#This Row],[Year]],tbl_holidays[[#This Row],[Month]],1),1),4,3,2,1,0,6,5)+21)</f>
        <v>28</v>
      </c>
      <c r="D64" s="51">
        <f>WEEKDAY(DATE($A64,$B64,tbl_holidays[[#This Row],[Day]]),1)</f>
        <v>5</v>
      </c>
      <c r="E64" s="52">
        <f t="shared" si="0"/>
        <v>43797</v>
      </c>
    </row>
    <row r="65" spans="1:8" x14ac:dyDescent="0.25">
      <c r="A65" s="48">
        <v>2019</v>
      </c>
      <c r="B65" s="49">
        <v>11</v>
      </c>
      <c r="C65" s="50">
        <f>DAY(DATE(tbl_holidays[[#This Row],[Year]],tbl_holidays[[#This Row],[Month]],1)+CHOOSE(WEEKDAY(DATE(tbl_holidays[[#This Row],[Year]],tbl_holidays[[#This Row],[Month]],1),1),4,3,2,1,0,6,5)+21+1)</f>
        <v>29</v>
      </c>
      <c r="D65" s="51">
        <f>WEEKDAY(DATE($A65,$B65,tbl_holidays[[#This Row],[Day]]),1)</f>
        <v>6</v>
      </c>
      <c r="E65" s="52">
        <f t="shared" si="0"/>
        <v>43798</v>
      </c>
      <c r="H65" s="53"/>
    </row>
    <row r="66" spans="1:8" x14ac:dyDescent="0.25">
      <c r="A66" s="14">
        <v>2019</v>
      </c>
      <c r="B66" s="10">
        <v>12</v>
      </c>
      <c r="C66" s="14">
        <v>25</v>
      </c>
      <c r="D66" s="14">
        <f>WEEKDAY(DATE($A66,$B66,tbl_holidays[[#This Row],[Day]]),1)</f>
        <v>4</v>
      </c>
      <c r="E66" s="11">
        <f t="shared" si="0"/>
        <v>43824</v>
      </c>
      <c r="H66" s="53"/>
    </row>
    <row r="67" spans="1:8" x14ac:dyDescent="0.25">
      <c r="A67" s="14">
        <v>2020</v>
      </c>
      <c r="B67" s="10">
        <v>1</v>
      </c>
      <c r="C67" s="14">
        <v>1</v>
      </c>
      <c r="D67" s="14">
        <f>WEEKDAY(DATE($A67,$B67,tbl_holidays[[#This Row],[Day]]),1)</f>
        <v>4</v>
      </c>
      <c r="E67" s="11">
        <f t="shared" si="0"/>
        <v>43831</v>
      </c>
    </row>
    <row r="68" spans="1:8" x14ac:dyDescent="0.25">
      <c r="A68" s="14">
        <v>2020</v>
      </c>
      <c r="B68" s="49">
        <v>1</v>
      </c>
      <c r="C68" s="50">
        <f>DAY(DATE(tbl_holidays[[#This Row],[Year]],tbl_holidays[[#This Row],[Month]],1)+CHOOSE(WEEKDAY(DATE(tbl_holidays[[#This Row],[Year]],tbl_holidays[[#This Row],[Month]],1),1),1,0,6,5,4,3,2)+14)</f>
        <v>20</v>
      </c>
      <c r="D68" s="51">
        <f>WEEKDAY(DATE($A68,$B68,tbl_holidays[[#This Row],[Day]]),1)</f>
        <v>2</v>
      </c>
      <c r="E68" s="52">
        <f t="shared" si="0"/>
        <v>43850</v>
      </c>
    </row>
    <row r="69" spans="1:8" x14ac:dyDescent="0.25">
      <c r="A69" s="14">
        <v>2020</v>
      </c>
      <c r="B69" s="49">
        <v>2</v>
      </c>
      <c r="C69" s="50">
        <f>DAY(DATE(tbl_holidays[[#This Row],[Year]],tbl_holidays[[#This Row],[Month]],1)+CHOOSE(WEEKDAY(DATE(tbl_holidays[[#This Row],[Year]],tbl_holidays[[#This Row],[Month]],1),1),1,0,6,5,4,3,2)+14)</f>
        <v>17</v>
      </c>
      <c r="D69" s="51">
        <f>WEEKDAY(DATE($A69,$B69,tbl_holidays[[#This Row],[Day]]),1)</f>
        <v>2</v>
      </c>
      <c r="E69" s="52">
        <f t="shared" si="0"/>
        <v>43878</v>
      </c>
    </row>
    <row r="70" spans="1:8" x14ac:dyDescent="0.25">
      <c r="A70" s="14">
        <v>2020</v>
      </c>
      <c r="B70" s="49">
        <v>5</v>
      </c>
      <c r="C70" s="51">
        <f>DAY(DATE(tbl_holidays[[#This Row],[Year]],6,1)+CHOOSE(WEEKDAY(DATE(tbl_holidays[[#This Row],[Year]],6,1),1),-6,-7,-1,-2,-3,-4,-5))</f>
        <v>25</v>
      </c>
      <c r="D70" s="51">
        <f>WEEKDAY(DATE($A70,$B70,tbl_holidays[[#This Row],[Day]]),1)</f>
        <v>2</v>
      </c>
      <c r="E70" s="52">
        <f t="shared" si="0"/>
        <v>43976</v>
      </c>
    </row>
    <row r="71" spans="1:8" x14ac:dyDescent="0.25">
      <c r="A71" s="14">
        <v>2020</v>
      </c>
      <c r="B71" s="10">
        <v>7</v>
      </c>
      <c r="C71" s="14">
        <v>4</v>
      </c>
      <c r="D71" s="14">
        <f>WEEKDAY(DATE($A71,$B71,tbl_holidays[[#This Row],[Day]]),1)</f>
        <v>7</v>
      </c>
      <c r="E71" s="11">
        <f t="shared" ref="E71:E86" si="1">DATE($A71,$B71,$C71)+IF(D71=7,-1,IF(D71=1,1,0))</f>
        <v>44015</v>
      </c>
    </row>
    <row r="72" spans="1:8" x14ac:dyDescent="0.25">
      <c r="A72" s="14">
        <v>2020</v>
      </c>
      <c r="B72" s="49">
        <v>9</v>
      </c>
      <c r="C72" s="50">
        <f>DAY(DATE(tbl_holidays[[#This Row],[Year]],tbl_holidays[[#This Row],[Month]],1)+CHOOSE(WEEKDAY(DATE(tbl_holidays[[#This Row],[Year]],tbl_holidays[[#This Row],[Month]],1),1),1,0,6,5,4,3,2))</f>
        <v>7</v>
      </c>
      <c r="D72" s="51">
        <f>WEEKDAY(DATE($A72,$B72,tbl_holidays[[#This Row],[Day]]),1)</f>
        <v>2</v>
      </c>
      <c r="E72" s="52">
        <f t="shared" si="1"/>
        <v>44081</v>
      </c>
    </row>
    <row r="73" spans="1:8" x14ac:dyDescent="0.25">
      <c r="A73" s="14">
        <v>2020</v>
      </c>
      <c r="B73" s="10">
        <v>11</v>
      </c>
      <c r="C73" s="14">
        <v>11</v>
      </c>
      <c r="D73" s="14">
        <f>WEEKDAY(DATE($A73,$B73,tbl_holidays[[#This Row],[Day]]),1)</f>
        <v>4</v>
      </c>
      <c r="E73" s="11">
        <f t="shared" si="1"/>
        <v>44146</v>
      </c>
    </row>
    <row r="74" spans="1:8" x14ac:dyDescent="0.25">
      <c r="A74" s="14">
        <v>2020</v>
      </c>
      <c r="B74" s="49">
        <v>11</v>
      </c>
      <c r="C74" s="50">
        <f>DAY(DATE(tbl_holidays[[#This Row],[Year]],tbl_holidays[[#This Row],[Month]],1)+CHOOSE(WEEKDAY(DATE(tbl_holidays[[#This Row],[Year]],tbl_holidays[[#This Row],[Month]],1),1),4,3,2,1,0,6,5)+21)</f>
        <v>26</v>
      </c>
      <c r="D74" s="51">
        <f>WEEKDAY(DATE($A74,$B74,tbl_holidays[[#This Row],[Day]]),1)</f>
        <v>5</v>
      </c>
      <c r="E74" s="52">
        <f t="shared" si="1"/>
        <v>44161</v>
      </c>
    </row>
    <row r="75" spans="1:8" x14ac:dyDescent="0.25">
      <c r="A75" s="14">
        <v>2020</v>
      </c>
      <c r="B75" s="49">
        <v>11</v>
      </c>
      <c r="C75" s="50">
        <f>DAY(DATE(tbl_holidays[[#This Row],[Year]],tbl_holidays[[#This Row],[Month]],1)+CHOOSE(WEEKDAY(DATE(tbl_holidays[[#This Row],[Year]],tbl_holidays[[#This Row],[Month]],1),1),4,3,2,1,0,6,5)+21+1)</f>
        <v>27</v>
      </c>
      <c r="D75" s="51">
        <f>WEEKDAY(DATE($A75,$B75,tbl_holidays[[#This Row],[Day]]),1)</f>
        <v>6</v>
      </c>
      <c r="E75" s="52">
        <f t="shared" si="1"/>
        <v>44162</v>
      </c>
    </row>
    <row r="76" spans="1:8" x14ac:dyDescent="0.25">
      <c r="A76" s="14">
        <v>2020</v>
      </c>
      <c r="B76" s="10">
        <v>12</v>
      </c>
      <c r="C76" s="14">
        <v>25</v>
      </c>
      <c r="D76" s="14">
        <f>WEEKDAY(DATE($A76,$B76,tbl_holidays[[#This Row],[Day]]),1)</f>
        <v>6</v>
      </c>
      <c r="E76" s="11">
        <f t="shared" si="1"/>
        <v>44190</v>
      </c>
    </row>
    <row r="77" spans="1:8" x14ac:dyDescent="0.25">
      <c r="A77" s="14">
        <v>2021</v>
      </c>
      <c r="B77" s="10">
        <v>1</v>
      </c>
      <c r="C77" s="14">
        <v>1</v>
      </c>
      <c r="D77" s="54">
        <f>WEEKDAY(DATE($A77,$B77,tbl_holidays[[#This Row],[Day]]),1)</f>
        <v>6</v>
      </c>
      <c r="E77" s="11">
        <f t="shared" si="1"/>
        <v>44197</v>
      </c>
    </row>
    <row r="78" spans="1:8" x14ac:dyDescent="0.25">
      <c r="A78" s="14">
        <v>2021</v>
      </c>
      <c r="B78" s="49">
        <v>1</v>
      </c>
      <c r="C78" s="50">
        <f>DAY(DATE(tbl_holidays[[#This Row],[Year]],tbl_holidays[[#This Row],[Month]],1)+CHOOSE(WEEKDAY(DATE(tbl_holidays[[#This Row],[Year]],tbl_holidays[[#This Row],[Month]],1),1),1,0,6,5,4,3,2)+14)</f>
        <v>18</v>
      </c>
      <c r="D78" s="55">
        <f>WEEKDAY(DATE($A78,$B78,tbl_holidays[[#This Row],[Day]]),1)</f>
        <v>2</v>
      </c>
      <c r="E78" s="52">
        <f t="shared" si="1"/>
        <v>44214</v>
      </c>
    </row>
    <row r="79" spans="1:8" x14ac:dyDescent="0.25">
      <c r="A79" s="14">
        <v>2021</v>
      </c>
      <c r="B79" s="49">
        <v>2</v>
      </c>
      <c r="C79" s="50">
        <f>DAY(DATE(tbl_holidays[[#This Row],[Year]],tbl_holidays[[#This Row],[Month]],1)+CHOOSE(WEEKDAY(DATE(tbl_holidays[[#This Row],[Year]],tbl_holidays[[#This Row],[Month]],1),1),1,0,6,5,4,3,2)+14)</f>
        <v>15</v>
      </c>
      <c r="D79" s="55">
        <f>WEEKDAY(DATE($A79,$B79,tbl_holidays[[#This Row],[Day]]),1)</f>
        <v>2</v>
      </c>
      <c r="E79" s="52">
        <f t="shared" si="1"/>
        <v>44242</v>
      </c>
    </row>
    <row r="80" spans="1:8" x14ac:dyDescent="0.25">
      <c r="A80" s="14">
        <v>2021</v>
      </c>
      <c r="B80" s="49">
        <v>5</v>
      </c>
      <c r="C80" s="51">
        <f>DAY(DATE(tbl_holidays[[#This Row],[Year]],6,1)+CHOOSE(WEEKDAY(DATE(tbl_holidays[[#This Row],[Year]],6,1),1),-6,-7,-1,-2,-3,-4,-5))</f>
        <v>31</v>
      </c>
      <c r="D80" s="55">
        <f>WEEKDAY(DATE($A80,$B80,tbl_holidays[[#This Row],[Day]]),1)</f>
        <v>2</v>
      </c>
      <c r="E80" s="52">
        <f t="shared" si="1"/>
        <v>44347</v>
      </c>
    </row>
    <row r="81" spans="1:5" x14ac:dyDescent="0.25">
      <c r="A81" s="14">
        <v>2021</v>
      </c>
      <c r="B81" s="10">
        <v>7</v>
      </c>
      <c r="C81" s="14">
        <v>4</v>
      </c>
      <c r="D81" s="54">
        <f>WEEKDAY(DATE($A81,$B81,tbl_holidays[[#This Row],[Day]]),1)</f>
        <v>1</v>
      </c>
      <c r="E81" s="11">
        <f t="shared" si="1"/>
        <v>44382</v>
      </c>
    </row>
    <row r="82" spans="1:5" x14ac:dyDescent="0.25">
      <c r="A82" s="14">
        <v>2021</v>
      </c>
      <c r="B82" s="49">
        <v>9</v>
      </c>
      <c r="C82" s="50">
        <f>DAY(DATE(tbl_holidays[[#This Row],[Year]],tbl_holidays[[#This Row],[Month]],1)+CHOOSE(WEEKDAY(DATE(tbl_holidays[[#This Row],[Year]],tbl_holidays[[#This Row],[Month]],1),1),1,0,6,5,4,3,2))</f>
        <v>6</v>
      </c>
      <c r="D82" s="55">
        <f>WEEKDAY(DATE($A82,$B82,tbl_holidays[[#This Row],[Day]]),1)</f>
        <v>2</v>
      </c>
      <c r="E82" s="52">
        <f t="shared" si="1"/>
        <v>44445</v>
      </c>
    </row>
    <row r="83" spans="1:5" x14ac:dyDescent="0.25">
      <c r="A83" s="14">
        <v>2021</v>
      </c>
      <c r="B83" s="10">
        <v>11</v>
      </c>
      <c r="C83" s="14">
        <v>11</v>
      </c>
      <c r="D83" s="54">
        <f>WEEKDAY(DATE($A83,$B83,tbl_holidays[[#This Row],[Day]]),1)</f>
        <v>5</v>
      </c>
      <c r="E83" s="11">
        <f t="shared" si="1"/>
        <v>44511</v>
      </c>
    </row>
    <row r="84" spans="1:5" x14ac:dyDescent="0.25">
      <c r="A84" s="14">
        <v>2021</v>
      </c>
      <c r="B84" s="49">
        <v>11</v>
      </c>
      <c r="C84" s="50">
        <f>DAY(DATE(tbl_holidays[[#This Row],[Year]],tbl_holidays[[#This Row],[Month]],1)+CHOOSE(WEEKDAY(DATE(tbl_holidays[[#This Row],[Year]],tbl_holidays[[#This Row],[Month]],1),1),4,3,2,1,0,6,5)+21)</f>
        <v>25</v>
      </c>
      <c r="D84" s="55">
        <f>WEEKDAY(DATE($A84,$B84,tbl_holidays[[#This Row],[Day]]),1)</f>
        <v>5</v>
      </c>
      <c r="E84" s="52">
        <f t="shared" si="1"/>
        <v>44525</v>
      </c>
    </row>
    <row r="85" spans="1:5" x14ac:dyDescent="0.25">
      <c r="A85" s="14">
        <v>2021</v>
      </c>
      <c r="B85" s="49">
        <v>11</v>
      </c>
      <c r="C85" s="50">
        <f>DAY(DATE(tbl_holidays[[#This Row],[Year]],tbl_holidays[[#This Row],[Month]],1)+CHOOSE(WEEKDAY(DATE(tbl_holidays[[#This Row],[Year]],tbl_holidays[[#This Row],[Month]],1),1),4,3,2,1,0,6,5)+21+1)</f>
        <v>26</v>
      </c>
      <c r="D85" s="55">
        <f>WEEKDAY(DATE($A85,$B85,tbl_holidays[[#This Row],[Day]]),1)</f>
        <v>6</v>
      </c>
      <c r="E85" s="52">
        <f t="shared" si="1"/>
        <v>44526</v>
      </c>
    </row>
    <row r="86" spans="1:5" x14ac:dyDescent="0.25">
      <c r="A86" s="14">
        <v>2021</v>
      </c>
      <c r="B86" s="10">
        <v>12</v>
      </c>
      <c r="C86" s="14">
        <v>25</v>
      </c>
      <c r="D86" s="54">
        <f>WEEKDAY(DATE($A86,$B86,tbl_holidays[[#This Row],[Day]]),1)</f>
        <v>7</v>
      </c>
      <c r="E86" s="11">
        <f t="shared" si="1"/>
        <v>44554</v>
      </c>
    </row>
  </sheetData>
  <sheetProtection algorithmName="SHA-512" hashValue="2USv8kazd3xlaGDBSgiYCwAGAqf8IB//eizavMBnyYVsU5koSJ+IEpvwjV+wk4dhRWMewc4saG69VQxr5q/BIQ==" saltValue="j3HULN+mzescHbnsJ6FnRg==" spinCount="100000" sheet="1" objects="1" scenarios="1"/>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47</vt:i4>
      </vt:variant>
    </vt:vector>
  </HeadingPairs>
  <TitlesOfParts>
    <vt:vector size="51" baseType="lpstr">
      <vt:lpstr>Instructions</vt:lpstr>
      <vt:lpstr>Form</vt:lpstr>
      <vt:lpstr>Form Deviations</vt:lpstr>
      <vt:lpstr>Holidays</vt:lpstr>
      <vt:lpstr>Holidays</vt:lpstr>
      <vt:lpstr>Line_1</vt:lpstr>
      <vt:lpstr>Line_10a</vt:lpstr>
      <vt:lpstr>Line_10b</vt:lpstr>
      <vt:lpstr>Line_10c</vt:lpstr>
      <vt:lpstr>Line_11a</vt:lpstr>
      <vt:lpstr>Line_11b</vt:lpstr>
      <vt:lpstr>Line_12a</vt:lpstr>
      <vt:lpstr>Line_12b</vt:lpstr>
      <vt:lpstr>Line_12c</vt:lpstr>
      <vt:lpstr>Line_13</vt:lpstr>
      <vt:lpstr>Line_14a</vt:lpstr>
      <vt:lpstr>Line_14b</vt:lpstr>
      <vt:lpstr>Line_14c</vt:lpstr>
      <vt:lpstr>Line_15.1</vt:lpstr>
      <vt:lpstr>Line_15.10</vt:lpstr>
      <vt:lpstr>Line_15.11</vt:lpstr>
      <vt:lpstr>Line_15.12</vt:lpstr>
      <vt:lpstr>Line_15.2</vt:lpstr>
      <vt:lpstr>Line_15.3</vt:lpstr>
      <vt:lpstr>Line_15.4</vt:lpstr>
      <vt:lpstr>Line_15.5</vt:lpstr>
      <vt:lpstr>Line_15.6</vt:lpstr>
      <vt:lpstr>Line_15.7</vt:lpstr>
      <vt:lpstr>Line_15.8</vt:lpstr>
      <vt:lpstr>Line_15.9</vt:lpstr>
      <vt:lpstr>Line_16a</vt:lpstr>
      <vt:lpstr>Line_16b</vt:lpstr>
      <vt:lpstr>Line_17a</vt:lpstr>
      <vt:lpstr>Line_17b</vt:lpstr>
      <vt:lpstr>Line_2a</vt:lpstr>
      <vt:lpstr>Line_2b</vt:lpstr>
      <vt:lpstr>Line_3a</vt:lpstr>
      <vt:lpstr>Line_3b</vt:lpstr>
      <vt:lpstr>Line_3b_FirstBusDay</vt:lpstr>
      <vt:lpstr>Line_3c</vt:lpstr>
      <vt:lpstr>Line_3c_FirstBusDay</vt:lpstr>
      <vt:lpstr>Line_4</vt:lpstr>
      <vt:lpstr>Line_5</vt:lpstr>
      <vt:lpstr>Line_6</vt:lpstr>
      <vt:lpstr>Line_7a</vt:lpstr>
      <vt:lpstr>Line_7b</vt:lpstr>
      <vt:lpstr>Line_8</vt:lpstr>
      <vt:lpstr>Line_9</vt:lpstr>
      <vt:lpstr>Form!Print_Area</vt:lpstr>
      <vt:lpstr>'Form Deviations'!Print_Area</vt:lpstr>
      <vt:lpstr>Instructions!Print_Area</vt:lpstr>
    </vt:vector>
  </TitlesOfParts>
  <Company>State of Washington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Short Form</dc:title>
  <dc:subject>Large Group Health, Dental and Vision STM</dc:subject>
  <dc:creator>WA OIC Rates and Forms</dc:creator>
  <cp:keywords>Large Group, STM</cp:keywords>
  <cp:lastModifiedBy>Patterson, Rocky (OIC)</cp:lastModifiedBy>
  <cp:lastPrinted>2019-03-06T15:48:11Z</cp:lastPrinted>
  <dcterms:created xsi:type="dcterms:W3CDTF">2016-12-09T18:42:54Z</dcterms:created>
  <dcterms:modified xsi:type="dcterms:W3CDTF">2019-04-29T21:34:02Z</dcterms:modified>
</cp:coreProperties>
</file>